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ationalgridplc-my.sharepoint.com/personal/kieran_mcgoldrick_uk_nationalgrid_com/Documents/Desktop/Web Uploads/2023 Uploads/Models/"/>
    </mc:Choice>
  </mc:AlternateContent>
  <xr:revisionPtr revIDLastSave="3" documentId="13_ncr:1_{7BDE126C-95D6-4AF8-BD88-4183B8934043}" xr6:coauthVersionLast="47" xr6:coauthVersionMax="47" xr10:uidLastSave="{DB8D6A69-77D8-4A34-A7AE-9A87B5E978C9}"/>
  <bookViews>
    <workbookView xWindow="-110" yWindow="-110" windowWidth="19420" windowHeight="10420" tabRatio="767" activeTab="1" xr2:uid="{00000000-000D-0000-FFFF-FFFF00000000}"/>
  </bookViews>
  <sheets>
    <sheet name="Front Sheet" sheetId="17" r:id="rId1"/>
    <sheet name="GY Target Revenue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32" i="1" l="1"/>
  <c r="N5" i="1" l="1"/>
  <c r="H15" i="1" l="1"/>
  <c r="J5" i="1"/>
  <c r="L5" i="1"/>
  <c r="N15" i="1"/>
  <c r="F5" i="1" l="1"/>
  <c r="F11" i="1" s="1"/>
  <c r="F13" i="1" s="1"/>
  <c r="J11" i="1"/>
  <c r="J13" i="1" s="1"/>
  <c r="L11" i="1"/>
  <c r="L13" i="1" s="1"/>
  <c r="L15" i="1"/>
  <c r="J15" i="1"/>
  <c r="H5" i="1"/>
  <c r="H11" i="1" s="1"/>
  <c r="H13" i="1" s="1"/>
  <c r="N11" i="1"/>
  <c r="N13" i="1" s="1"/>
  <c r="D5" i="1" l="1"/>
  <c r="D11" i="1" s="1"/>
  <c r="D13" i="1" s="1"/>
  <c r="N14" i="1"/>
  <c r="N18" i="1" l="1"/>
  <c r="N25" i="1" s="1"/>
  <c r="N27" i="1" s="1"/>
  <c r="N30" i="1" s="1"/>
  <c r="N19" i="1"/>
  <c r="N39" i="1" s="1"/>
  <c r="N41" i="1" s="1"/>
  <c r="N44" i="1" s="1"/>
  <c r="N20" i="1" l="1"/>
  <c r="F15" i="1"/>
  <c r="D15" i="1"/>
  <c r="L14" i="1" l="1"/>
  <c r="J14" i="1"/>
  <c r="H14" i="1"/>
  <c r="F14" i="1"/>
  <c r="D14" i="1"/>
  <c r="H18" i="1" l="1"/>
  <c r="H19" i="1"/>
  <c r="J18" i="1"/>
  <c r="J25" i="1" s="1"/>
  <c r="J27" i="1" s="1"/>
  <c r="J30" i="1" s="1"/>
  <c r="J19" i="1"/>
  <c r="J39" i="1" s="1"/>
  <c r="J41" i="1" s="1"/>
  <c r="J44" i="1" s="1"/>
  <c r="L19" i="1"/>
  <c r="L39" i="1" s="1"/>
  <c r="L41" i="1" s="1"/>
  <c r="L44" i="1" s="1"/>
  <c r="L18" i="1"/>
  <c r="L25" i="1" s="1"/>
  <c r="L27" i="1" s="1"/>
  <c r="L30" i="1" s="1"/>
  <c r="F18" i="1"/>
  <c r="F25" i="1" s="1"/>
  <c r="F27" i="1" s="1"/>
  <c r="F19" i="1"/>
  <c r="F39" i="1" s="1"/>
  <c r="F41" i="1" s="1"/>
  <c r="D19" i="1"/>
  <c r="D39" i="1" s="1"/>
  <c r="D41" i="1" s="1"/>
  <c r="E43" i="1" s="1"/>
  <c r="D18" i="1"/>
  <c r="D25" i="1" s="1"/>
  <c r="H39" i="1"/>
  <c r="H41" i="1" s="1"/>
  <c r="H44" i="1" s="1"/>
  <c r="D27" i="1" l="1"/>
  <c r="E29" i="1" s="1"/>
  <c r="H25" i="1"/>
  <c r="H27" i="1" s="1"/>
  <c r="H30" i="1" s="1"/>
  <c r="F44" i="1"/>
  <c r="F30" i="1"/>
  <c r="L20" i="1"/>
  <c r="H20" i="1"/>
  <c r="J20" i="1"/>
  <c r="F20" i="1"/>
  <c r="D20" i="1"/>
  <c r="E45" i="1" l="1"/>
  <c r="E31" i="1"/>
  <c r="F46" i="1" l="1"/>
  <c r="E46" i="1"/>
  <c r="D47" i="1" s="1"/>
  <c r="D48" i="1" s="1"/>
  <c r="E52" i="1"/>
  <c r="E51" i="1"/>
  <c r="E32" i="1"/>
  <c r="D33" i="1" s="1"/>
  <c r="D34" i="1" s="1"/>
  <c r="F32" i="1"/>
  <c r="G29" i="1" s="1"/>
  <c r="G31" i="1" s="1"/>
  <c r="G43" i="1" l="1"/>
  <c r="G45" i="1" s="1"/>
  <c r="E53" i="1"/>
  <c r="G51" i="1"/>
  <c r="H32" i="1"/>
  <c r="I29" i="1" s="1"/>
  <c r="I31" i="1" s="1"/>
  <c r="G32" i="1"/>
  <c r="F33" i="1" s="1"/>
  <c r="F34" i="1" s="1"/>
  <c r="H46" i="1" l="1"/>
  <c r="I43" i="1" s="1"/>
  <c r="G46" i="1"/>
  <c r="F47" i="1" s="1"/>
  <c r="F48" i="1" s="1"/>
  <c r="G52" i="1"/>
  <c r="I51" i="1"/>
  <c r="J32" i="1"/>
  <c r="K29" i="1" s="1"/>
  <c r="K31" i="1" s="1"/>
  <c r="I32" i="1"/>
  <c r="H33" i="1" s="1"/>
  <c r="H34" i="1" s="1"/>
  <c r="G53" i="1" l="1"/>
  <c r="L32" i="1"/>
  <c r="M29" i="1" s="1"/>
  <c r="M31" i="1" s="1"/>
  <c r="K32" i="1"/>
  <c r="J33" i="1" s="1"/>
  <c r="J34" i="1" s="1"/>
  <c r="I45" i="1"/>
  <c r="K51" i="1"/>
  <c r="I46" i="1" l="1"/>
  <c r="H47" i="1" s="1"/>
  <c r="H48" i="1" s="1"/>
  <c r="J46" i="1"/>
  <c r="K43" i="1" s="1"/>
  <c r="I52" i="1"/>
  <c r="M51" i="1"/>
  <c r="N32" i="1"/>
  <c r="O29" i="1" s="1"/>
  <c r="M32" i="1"/>
  <c r="L33" i="1" s="1"/>
  <c r="L34" i="1" s="1"/>
  <c r="I53" i="1" l="1"/>
  <c r="K45" i="1"/>
  <c r="K46" i="1" l="1"/>
  <c r="J47" i="1" s="1"/>
  <c r="J48" i="1" s="1"/>
  <c r="L46" i="1"/>
  <c r="K52" i="1"/>
  <c r="M43" i="1" l="1"/>
  <c r="M45" i="1" s="1"/>
  <c r="K53" i="1"/>
  <c r="N46" i="1" l="1"/>
  <c r="O43" i="1" s="1"/>
  <c r="M46" i="1"/>
  <c r="L47" i="1" s="1"/>
  <c r="L48" i="1" s="1"/>
  <c r="M52" i="1"/>
  <c r="M53" i="1" l="1"/>
</calcChain>
</file>

<file path=xl/sharedStrings.xml><?xml version="1.0" encoding="utf-8"?>
<sst xmlns="http://schemas.openxmlformats.org/spreadsheetml/2006/main" count="112" uniqueCount="64">
  <si>
    <t>£m</t>
  </si>
  <si>
    <t>2023/24</t>
  </si>
  <si>
    <t>2024/25</t>
  </si>
  <si>
    <t>2025/26</t>
  </si>
  <si>
    <t>TO Licence Allowed Revenue (TO MAR)</t>
  </si>
  <si>
    <t>TO Target Revenue</t>
  </si>
  <si>
    <t>Allocate Revenue Streams to Transmission Services (Tx Services) &amp; General Non Transmission Services in line with Mod 678(A)</t>
  </si>
  <si>
    <t>DN Pension</t>
  </si>
  <si>
    <t>Meter Maintenance</t>
  </si>
  <si>
    <t>Tx Target Revenue</t>
  </si>
  <si>
    <t>Tx Services Revenue split across Entry and Exit</t>
  </si>
  <si>
    <t>50/50 Split across Entry and Exit</t>
  </si>
  <si>
    <t>Total Tx Target Revenue</t>
  </si>
  <si>
    <t>Entry Target Revenue (FY)</t>
  </si>
  <si>
    <t xml:space="preserve"> </t>
  </si>
  <si>
    <t>Predicted / Required Revenue to meet FY</t>
  </si>
  <si>
    <t>Resulting Revenue for first 6 months on next FY</t>
  </si>
  <si>
    <t>Entry Modelled Revenue (GY)</t>
  </si>
  <si>
    <t>Exit Target Revenue (FY)</t>
  </si>
  <si>
    <t>Resulting Revenue for first 6months on next FY</t>
  </si>
  <si>
    <t>Exit Modelled Revenue (GY)</t>
  </si>
  <si>
    <t>Tx Services Gas Year Model Revenues</t>
  </si>
  <si>
    <t>Tx Services (Entry)</t>
  </si>
  <si>
    <t>Tx Services (Exit)</t>
  </si>
  <si>
    <t>TOTAL</t>
  </si>
  <si>
    <t>2026/27</t>
  </si>
  <si>
    <r>
      <t xml:space="preserve">Expected Entry Revenue </t>
    </r>
    <r>
      <rPr>
        <b/>
        <sz val="11"/>
        <color theme="1"/>
        <rFont val="Calibri"/>
        <family val="2"/>
        <scheme val="minor"/>
      </rPr>
      <t>(Rpt)</t>
    </r>
  </si>
  <si>
    <r>
      <t xml:space="preserve">Seasonal Allocaton Factor </t>
    </r>
    <r>
      <rPr>
        <b/>
        <sz val="11"/>
        <color theme="1"/>
        <rFont val="Calibri"/>
        <family val="2"/>
        <scheme val="minor"/>
      </rPr>
      <t>(Fry)</t>
    </r>
  </si>
  <si>
    <r>
      <t>Expected Exit Revenue</t>
    </r>
    <r>
      <rPr>
        <b/>
        <sz val="11"/>
        <color theme="1"/>
        <rFont val="Calibri"/>
        <family val="2"/>
        <scheme val="minor"/>
      </rPr>
      <t xml:space="preserve"> (Rpt)</t>
    </r>
  </si>
  <si>
    <r>
      <t>Seasonal Allocaton Factor</t>
    </r>
    <r>
      <rPr>
        <b/>
        <sz val="11"/>
        <color theme="1"/>
        <rFont val="Calibri"/>
        <family val="2"/>
        <scheme val="minor"/>
      </rPr>
      <t xml:space="preserve"> (Fry)</t>
    </r>
  </si>
  <si>
    <t>TO Allowed Revenue (Excluding K)</t>
  </si>
  <si>
    <t>Oct - Mar</t>
  </si>
  <si>
    <t>Tx Services Target Revenue (Exit) - ARt</t>
  </si>
  <si>
    <t>Tx Services Target Revenue (Entry) - ARt</t>
  </si>
  <si>
    <t xml:space="preserve">TO 'K' &amp; 'LK' </t>
  </si>
  <si>
    <t>TO 'K' &amp; 'LK'</t>
  </si>
  <si>
    <t>TO Entry 'K' &amp; 'LK'</t>
  </si>
  <si>
    <t>TO Exit 'K' &amp; 'LK'</t>
  </si>
  <si>
    <t xml:space="preserve">ENTRY:
</t>
  </si>
  <si>
    <t xml:space="preserve">EXIT:
</t>
  </si>
  <si>
    <t>SO Entry</t>
  </si>
  <si>
    <t>SO Exit</t>
  </si>
  <si>
    <t>Tx Target Revenue minus 'K' &amp; 'LK' + SO Entry and Exit</t>
  </si>
  <si>
    <t>2027/28</t>
  </si>
  <si>
    <t>Derived K</t>
  </si>
  <si>
    <t>Forecast Revenue Collection (6 months)</t>
  </si>
  <si>
    <t>Forecast Revenue Collection (FY)</t>
  </si>
  <si>
    <t>Revenue Variance to Target</t>
  </si>
  <si>
    <t>Apr-Sep</t>
  </si>
  <si>
    <t>2028/29</t>
  </si>
  <si>
    <t>Transmission Services Charges - Revenue model</t>
  </si>
  <si>
    <t>Contact for any questions: box.NTSGasCharges@nationalgrid.com</t>
  </si>
  <si>
    <t>Comments</t>
  </si>
  <si>
    <t>Model Software Change History</t>
  </si>
  <si>
    <t>Version</t>
  </si>
  <si>
    <t>Date</t>
  </si>
  <si>
    <t>Produced by</t>
  </si>
  <si>
    <t>Description</t>
  </si>
  <si>
    <t>1.0</t>
  </si>
  <si>
    <t>National Gas</t>
  </si>
  <si>
    <t xml:space="preserve">This is a copy of the NTS Transmission Services Revenue Model that calculates the target revenues for each Gas Year used in setting the Transmission Services charges. This version is published to provide Users with the information used to set the charges for October 2023 and to test sentivities of various combinations of potential changes. This model should not be used as any indication of actual charges.  
</t>
  </si>
  <si>
    <r>
      <rPr>
        <u/>
        <sz val="12"/>
        <color indexed="9"/>
        <rFont val="Arial"/>
        <family val="2"/>
      </rPr>
      <t>Disclaimer:</t>
    </r>
    <r>
      <rPr>
        <sz val="12"/>
        <color indexed="9"/>
        <rFont val="Arial"/>
        <family val="2"/>
      </rPr>
      <t xml:space="preserve"> This NTS  Transmission Services Revenue Model  is provided to you by National Gas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National Gas, its employees or advisors as to the accuracy or completeness of any such information. Neither National Gas nor its employees or advisors shall be under any liability for any error or misstatement in the information provided.  While certain precautions have been taken to detect computer viruses, we cannot guarantee that the Tariff Model is virus-free and National Gas shall not be liable for any loss or damage which occurs as a result of any virus.  Your use of the Tariff Model shall constitute your acceptance of the above.
</t>
    </r>
  </si>
  <si>
    <t>August 2023</t>
  </si>
  <si>
    <t>Version created in connection with the October 2023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</si>
</sst>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
    <numFmt numFmtId="165" formatCode="[$-F800]dddd\,\ mmmm\ dd\,\ yyyy"/>
  </numFmts>
  <fonts count="24" x14ac:knownFonts="1">
    <font>
      <sz val="11"/>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9"/>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2"/>
      <color indexed="9"/>
      <name val="Arial"/>
      <family val="2"/>
    </font>
    <font>
      <sz val="10"/>
      <color rgb="FFFF0000"/>
      <name val="Arial"/>
      <family val="2"/>
    </font>
    <font>
      <b/>
      <sz val="12"/>
      <color rgb="FFFF0000"/>
      <name val="Arial"/>
      <family val="2"/>
    </font>
    <font>
      <b/>
      <i/>
      <sz val="12"/>
      <color rgb="FFFF0000"/>
      <name val="Arial"/>
      <family val="2"/>
    </font>
  </fonts>
  <fills count="17">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rgb="FFC00000"/>
        <bgColor indexed="64"/>
      </patternFill>
    </fill>
    <fill>
      <patternFill patternType="solid">
        <fgColor rgb="FF00B2A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4">
    <xf numFmtId="0" fontId="0" fillId="0" borderId="0"/>
    <xf numFmtId="0" fontId="8" fillId="0" borderId="0"/>
    <xf numFmtId="0" fontId="10" fillId="0" borderId="0" applyFont="0" applyFill="0" applyBorder="0" applyAlignment="0" applyProtection="0"/>
    <xf numFmtId="44" fontId="8" fillId="0" borderId="0" applyFont="0" applyFill="0" applyBorder="0" applyAlignment="0" applyProtection="0"/>
  </cellStyleXfs>
  <cellXfs count="237">
    <xf numFmtId="0" fontId="0" fillId="0" borderId="0" xfId="0"/>
    <xf numFmtId="0" fontId="2" fillId="0" borderId="0"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0" xfId="0" applyFont="1" applyAlignment="1">
      <alignment horizontal="center" vertical="center"/>
    </xf>
    <xf numFmtId="0" fontId="1" fillId="6" borderId="6" xfId="0" applyFont="1" applyFill="1" applyBorder="1" applyAlignment="1">
      <alignment vertical="center" wrapText="1"/>
    </xf>
    <xf numFmtId="0" fontId="1" fillId="6" borderId="10" xfId="0" applyFont="1" applyFill="1" applyBorder="1" applyAlignment="1">
      <alignment vertical="center" wrapText="1"/>
    </xf>
    <xf numFmtId="0" fontId="0" fillId="5" borderId="1" xfId="0" applyFill="1" applyBorder="1" applyAlignment="1">
      <alignment vertical="center"/>
    </xf>
    <xf numFmtId="0" fontId="0" fillId="6" borderId="1" xfId="0" applyFill="1" applyBorder="1" applyAlignment="1">
      <alignment vertical="center" wrapText="1"/>
    </xf>
    <xf numFmtId="0" fontId="0" fillId="6" borderId="1" xfId="0" applyFill="1" applyBorder="1" applyAlignment="1">
      <alignment vertical="center"/>
    </xf>
    <xf numFmtId="0" fontId="1" fillId="6" borderId="1" xfId="0" applyFont="1" applyFill="1" applyBorder="1" applyAlignment="1">
      <alignment vertical="center" wrapText="1"/>
    </xf>
    <xf numFmtId="0" fontId="1" fillId="4" borderId="10" xfId="0" applyFont="1" applyFill="1" applyBorder="1" applyAlignment="1">
      <alignment vertical="center"/>
    </xf>
    <xf numFmtId="0" fontId="0" fillId="4" borderId="9" xfId="0" applyFill="1" applyBorder="1" applyAlignment="1">
      <alignment vertical="center"/>
    </xf>
    <xf numFmtId="0" fontId="1" fillId="5" borderId="10" xfId="0" applyFont="1" applyFill="1" applyBorder="1" applyAlignment="1">
      <alignment vertical="center"/>
    </xf>
    <xf numFmtId="0" fontId="0" fillId="5" borderId="9" xfId="0" applyFill="1" applyBorder="1" applyAlignment="1">
      <alignment vertical="center"/>
    </xf>
    <xf numFmtId="0" fontId="0" fillId="6" borderId="9" xfId="0" applyFill="1" applyBorder="1" applyAlignment="1">
      <alignment vertical="center"/>
    </xf>
    <xf numFmtId="0" fontId="0" fillId="8" borderId="1" xfId="0" applyFill="1" applyBorder="1" applyAlignment="1">
      <alignment vertical="center"/>
    </xf>
    <xf numFmtId="0" fontId="0" fillId="10" borderId="1" xfId="0" applyFill="1" applyBorder="1" applyAlignment="1">
      <alignment vertical="center"/>
    </xf>
    <xf numFmtId="0" fontId="0" fillId="10" borderId="9" xfId="0"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7" borderId="1" xfId="0" applyFill="1" applyBorder="1" applyAlignment="1">
      <alignment horizontal="left" vertical="center" wrapText="1"/>
    </xf>
    <xf numFmtId="0" fontId="0" fillId="7" borderId="6" xfId="0" applyFill="1" applyBorder="1" applyAlignment="1">
      <alignment vertical="center" wrapText="1"/>
    </xf>
    <xf numFmtId="0" fontId="0" fillId="7" borderId="1" xfId="0" applyFill="1" applyBorder="1" applyAlignment="1">
      <alignment vertical="center" wrapText="1"/>
    </xf>
    <xf numFmtId="0" fontId="2" fillId="7" borderId="1" xfId="0" applyFont="1" applyFill="1" applyBorder="1" applyAlignment="1">
      <alignment horizontal="left" vertical="center" wrapText="1"/>
    </xf>
    <xf numFmtId="0" fontId="1" fillId="7" borderId="18" xfId="0" applyFont="1" applyFill="1" applyBorder="1" applyAlignment="1">
      <alignment vertical="center" wrapText="1"/>
    </xf>
    <xf numFmtId="0" fontId="0" fillId="7" borderId="1" xfId="0" applyFill="1" applyBorder="1" applyAlignment="1">
      <alignment horizontal="center" vertical="center" wrapText="1"/>
    </xf>
    <xf numFmtId="0" fontId="0" fillId="7" borderId="6" xfId="0" applyFill="1" applyBorder="1" applyAlignment="1">
      <alignment horizontal="center" vertical="center" wrapText="1"/>
    </xf>
    <xf numFmtId="0" fontId="0" fillId="11" borderId="1" xfId="0" applyFill="1" applyBorder="1" applyAlignment="1">
      <alignment horizontal="left" vertical="center" wrapText="1"/>
    </xf>
    <xf numFmtId="0" fontId="0" fillId="11" borderId="6" xfId="0" applyFill="1" applyBorder="1" applyAlignment="1">
      <alignment vertical="center" wrapText="1"/>
    </xf>
    <xf numFmtId="0" fontId="0" fillId="11" borderId="1" xfId="0" applyFill="1" applyBorder="1" applyAlignment="1">
      <alignment vertical="center" wrapText="1"/>
    </xf>
    <xf numFmtId="0" fontId="2" fillId="11" borderId="1" xfId="0" applyFont="1" applyFill="1" applyBorder="1" applyAlignment="1">
      <alignment horizontal="left" vertical="center" wrapText="1"/>
    </xf>
    <xf numFmtId="0" fontId="1" fillId="11" borderId="18" xfId="0" applyFont="1" applyFill="1" applyBorder="1" applyAlignment="1">
      <alignment vertical="center" wrapText="1"/>
    </xf>
    <xf numFmtId="0" fontId="0" fillId="11" borderId="1" xfId="0" applyFill="1" applyBorder="1" applyAlignment="1">
      <alignment horizontal="center" vertical="center" wrapText="1"/>
    </xf>
    <xf numFmtId="0" fontId="0" fillId="11" borderId="6" xfId="0" applyFill="1" applyBorder="1" applyAlignment="1">
      <alignment horizontal="center" vertical="center" wrapText="1"/>
    </xf>
    <xf numFmtId="164" fontId="0" fillId="0" borderId="0" xfId="0" applyNumberFormat="1" applyBorder="1" applyAlignment="1">
      <alignment vertical="center"/>
    </xf>
    <xf numFmtId="164" fontId="0" fillId="9" borderId="1" xfId="0" applyNumberFormat="1" applyFill="1" applyBorder="1" applyAlignment="1">
      <alignment horizontal="center" vertical="center"/>
    </xf>
    <xf numFmtId="164" fontId="0" fillId="10" borderId="18" xfId="0" applyNumberFormat="1" applyFill="1" applyBorder="1" applyAlignment="1">
      <alignment vertical="center"/>
    </xf>
    <xf numFmtId="164" fontId="0" fillId="9" borderId="18" xfId="0" applyNumberFormat="1" applyFill="1" applyBorder="1" applyAlignment="1">
      <alignment vertical="center"/>
    </xf>
    <xf numFmtId="164" fontId="0" fillId="0" borderId="0" xfId="0" applyNumberFormat="1" applyAlignment="1">
      <alignment vertical="center"/>
    </xf>
    <xf numFmtId="0" fontId="1" fillId="10" borderId="18" xfId="0" applyFont="1" applyFill="1" applyBorder="1" applyAlignment="1">
      <alignment vertical="center"/>
    </xf>
    <xf numFmtId="0" fontId="0" fillId="8" borderId="9" xfId="0" applyFill="1" applyBorder="1" applyAlignment="1">
      <alignment vertical="center"/>
    </xf>
    <xf numFmtId="0" fontId="1" fillId="8" borderId="18" xfId="0" applyFont="1" applyFill="1" applyBorder="1" applyAlignment="1">
      <alignment vertical="center"/>
    </xf>
    <xf numFmtId="164" fontId="0" fillId="7" borderId="1" xfId="0" applyNumberFormat="1" applyFill="1" applyBorder="1" applyAlignment="1">
      <alignment horizontal="center" vertical="center"/>
    </xf>
    <xf numFmtId="164" fontId="0" fillId="7" borderId="4" xfId="0" applyNumberFormat="1" applyFill="1" applyBorder="1" applyAlignment="1">
      <alignment horizontal="center" vertical="center"/>
    </xf>
    <xf numFmtId="164" fontId="0" fillId="11" borderId="1" xfId="0" applyNumberFormat="1" applyFill="1" applyBorder="1" applyAlignment="1">
      <alignment horizontal="center" vertical="center"/>
    </xf>
    <xf numFmtId="164" fontId="0" fillId="11" borderId="4" xfId="0" applyNumberFormat="1" applyFill="1" applyBorder="1" applyAlignment="1">
      <alignment horizontal="center" vertical="center"/>
    </xf>
    <xf numFmtId="0" fontId="0" fillId="4" borderId="1" xfId="0" applyFill="1" applyBorder="1" applyAlignment="1">
      <alignment vertical="center" wrapText="1"/>
    </xf>
    <xf numFmtId="164" fontId="0" fillId="12" borderId="1" xfId="0" applyNumberFormat="1" applyFill="1" applyBorder="1" applyAlignment="1">
      <alignment horizontal="center" vertical="center"/>
    </xf>
    <xf numFmtId="164" fontId="0" fillId="13" borderId="1" xfId="0" applyNumberFormat="1" applyFill="1" applyBorder="1" applyAlignment="1">
      <alignment horizontal="center" vertical="center"/>
    </xf>
    <xf numFmtId="0" fontId="0" fillId="5" borderId="4" xfId="0" applyFill="1" applyBorder="1" applyAlignment="1">
      <alignment vertical="center"/>
    </xf>
    <xf numFmtId="0" fontId="9" fillId="6" borderId="1" xfId="0" applyFont="1" applyFill="1" applyBorder="1" applyAlignment="1">
      <alignment vertical="center" wrapText="1"/>
    </xf>
    <xf numFmtId="0" fontId="0" fillId="9" borderId="1" xfId="0" applyFill="1" applyBorder="1" applyAlignment="1">
      <alignment vertical="center"/>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10" borderId="23" xfId="0" applyFill="1" applyBorder="1" applyAlignment="1">
      <alignment vertical="center"/>
    </xf>
    <xf numFmtId="0" fontId="0" fillId="9" borderId="23" xfId="0" applyFill="1" applyBorder="1" applyAlignment="1">
      <alignment vertical="center"/>
    </xf>
    <xf numFmtId="164" fontId="0" fillId="9" borderId="4" xfId="0" applyNumberFormat="1" applyFill="1" applyBorder="1" applyAlignment="1">
      <alignment horizontal="center" vertical="center"/>
    </xf>
    <xf numFmtId="0" fontId="0" fillId="11" borderId="10" xfId="0" applyFill="1" applyBorder="1" applyAlignment="1">
      <alignment vertical="center" wrapText="1"/>
    </xf>
    <xf numFmtId="0" fontId="0" fillId="11" borderId="21" xfId="0" applyFill="1" applyBorder="1" applyAlignment="1">
      <alignment vertical="center" wrapText="1"/>
    </xf>
    <xf numFmtId="164" fontId="0" fillId="9" borderId="21" xfId="0" applyNumberFormat="1" applyFill="1" applyBorder="1" applyAlignment="1">
      <alignment vertical="center"/>
    </xf>
    <xf numFmtId="164" fontId="1" fillId="0" borderId="0" xfId="0" applyNumberFormat="1" applyFont="1" applyFill="1" applyBorder="1" applyAlignment="1">
      <alignment horizontal="center" vertical="center" wrapText="1"/>
    </xf>
    <xf numFmtId="0" fontId="10" fillId="0" borderId="0" xfId="2"/>
    <xf numFmtId="49" fontId="11" fillId="0" borderId="0" xfId="2" applyNumberFormat="1" applyFont="1" applyAlignment="1">
      <alignment horizontal="left"/>
    </xf>
    <xf numFmtId="49" fontId="10" fillId="0" borderId="0" xfId="2" applyNumberFormat="1" applyAlignment="1">
      <alignment horizontal="left"/>
    </xf>
    <xf numFmtId="49" fontId="13" fillId="0" borderId="0" xfId="2" applyNumberFormat="1" applyFont="1"/>
    <xf numFmtId="49" fontId="13" fillId="0" borderId="0" xfId="2" applyNumberFormat="1" applyFont="1" applyAlignment="1">
      <alignment horizontal="left"/>
    </xf>
    <xf numFmtId="49" fontId="10" fillId="0" borderId="0" xfId="2" applyNumberFormat="1"/>
    <xf numFmtId="49" fontId="12" fillId="0" borderId="0" xfId="2" applyNumberFormat="1" applyFont="1"/>
    <xf numFmtId="49" fontId="19" fillId="0" borderId="0" xfId="2" applyNumberFormat="1" applyFont="1" applyAlignment="1">
      <alignment horizontal="left"/>
    </xf>
    <xf numFmtId="49" fontId="18" fillId="0" borderId="0" xfId="2" applyNumberFormat="1" applyFont="1" applyAlignment="1">
      <alignment horizontal="left" vertical="center"/>
    </xf>
    <xf numFmtId="49" fontId="21" fillId="0" borderId="0" xfId="2" applyNumberFormat="1" applyFont="1"/>
    <xf numFmtId="49" fontId="22" fillId="0" borderId="0" xfId="2" applyNumberFormat="1" applyFont="1" applyAlignment="1">
      <alignment horizontal="left"/>
    </xf>
    <xf numFmtId="49" fontId="23" fillId="0" borderId="0" xfId="2" applyNumberFormat="1" applyFont="1" applyAlignment="1">
      <alignment horizontal="left" vertical="center"/>
    </xf>
    <xf numFmtId="49" fontId="12" fillId="16" borderId="26" xfId="2" applyNumberFormat="1" applyFont="1" applyFill="1" applyBorder="1"/>
    <xf numFmtId="49" fontId="12" fillId="16" borderId="27" xfId="2" applyNumberFormat="1" applyFont="1" applyFill="1" applyBorder="1"/>
    <xf numFmtId="49" fontId="12" fillId="16" borderId="27" xfId="2" applyNumberFormat="1" applyFont="1" applyFill="1" applyBorder="1" applyAlignment="1">
      <alignment horizontal="left"/>
    </xf>
    <xf numFmtId="49" fontId="10" fillId="16" borderId="27" xfId="2" applyNumberFormat="1" applyFill="1" applyBorder="1"/>
    <xf numFmtId="49" fontId="10" fillId="16" borderId="28" xfId="2" applyNumberFormat="1" applyFill="1" applyBorder="1"/>
    <xf numFmtId="49" fontId="12" fillId="16" borderId="29" xfId="2" applyNumberFormat="1" applyFont="1" applyFill="1" applyBorder="1" applyAlignment="1">
      <alignment horizontal="left"/>
    </xf>
    <xf numFmtId="49" fontId="12" fillId="16" borderId="0" xfId="2" applyNumberFormat="1" applyFont="1" applyFill="1" applyAlignment="1">
      <alignment horizontal="left"/>
    </xf>
    <xf numFmtId="49" fontId="15" fillId="16" borderId="0" xfId="2" applyNumberFormat="1" applyFont="1" applyFill="1" applyAlignment="1">
      <alignment horizontal="left"/>
    </xf>
    <xf numFmtId="49" fontId="13" fillId="16" borderId="0" xfId="2" applyNumberFormat="1" applyFont="1" applyFill="1" applyAlignment="1">
      <alignment horizontal="center"/>
    </xf>
    <xf numFmtId="49" fontId="10" fillId="16" borderId="0" xfId="2" applyNumberFormat="1" applyFill="1"/>
    <xf numFmtId="49" fontId="10" fillId="16" borderId="30" xfId="2" applyNumberFormat="1" applyFill="1" applyBorder="1"/>
    <xf numFmtId="49" fontId="12" fillId="16" borderId="29" xfId="2" applyNumberFormat="1" applyFont="1" applyFill="1" applyBorder="1"/>
    <xf numFmtId="49" fontId="12" fillId="16" borderId="0" xfId="2" applyNumberFormat="1" applyFont="1" applyFill="1"/>
    <xf numFmtId="49" fontId="12" fillId="16" borderId="22" xfId="2" applyNumberFormat="1" applyFont="1" applyFill="1" applyBorder="1"/>
    <xf numFmtId="49" fontId="19" fillId="16" borderId="39" xfId="2" applyNumberFormat="1" applyFont="1" applyFill="1" applyBorder="1" applyAlignment="1">
      <alignment horizontal="left"/>
    </xf>
    <xf numFmtId="49" fontId="18" fillId="16" borderId="39" xfId="2" applyNumberFormat="1" applyFont="1" applyFill="1" applyBorder="1" applyAlignment="1">
      <alignment horizontal="left" vertical="center"/>
    </xf>
    <xf numFmtId="49" fontId="12" fillId="16" borderId="39" xfId="2" applyNumberFormat="1" applyFont="1" applyFill="1" applyBorder="1"/>
    <xf numFmtId="49" fontId="10" fillId="16" borderId="39" xfId="2" applyNumberFormat="1" applyFill="1" applyBorder="1"/>
    <xf numFmtId="49" fontId="10" fillId="16" borderId="40" xfId="2" applyNumberFormat="1" applyFill="1" applyBorder="1"/>
    <xf numFmtId="49" fontId="19" fillId="16" borderId="27" xfId="2" applyNumberFormat="1" applyFont="1" applyFill="1" applyBorder="1" applyAlignment="1">
      <alignment horizontal="left"/>
    </xf>
    <xf numFmtId="49" fontId="18" fillId="16" borderId="27" xfId="2" applyNumberFormat="1" applyFont="1" applyFill="1" applyBorder="1" applyAlignment="1">
      <alignment horizontal="left" vertical="center"/>
    </xf>
    <xf numFmtId="49" fontId="12" fillId="16" borderId="41" xfId="2" applyNumberFormat="1" applyFont="1" applyFill="1" applyBorder="1"/>
    <xf numFmtId="49" fontId="12" fillId="16" borderId="28" xfId="2" applyNumberFormat="1" applyFont="1" applyFill="1" applyBorder="1"/>
    <xf numFmtId="49" fontId="15" fillId="16" borderId="29" xfId="2" applyNumberFormat="1" applyFont="1" applyFill="1" applyBorder="1" applyAlignment="1">
      <alignment horizontal="center" wrapText="1"/>
    </xf>
    <xf numFmtId="49" fontId="15" fillId="16" borderId="0" xfId="2" applyNumberFormat="1" applyFont="1" applyFill="1" applyAlignment="1">
      <alignment horizontal="center" wrapText="1"/>
    </xf>
    <xf numFmtId="49" fontId="15" fillId="16" borderId="30" xfId="2" applyNumberFormat="1" applyFont="1" applyFill="1" applyBorder="1" applyAlignment="1">
      <alignment horizontal="center" wrapText="1"/>
    </xf>
    <xf numFmtId="49" fontId="18" fillId="16" borderId="47" xfId="2" applyNumberFormat="1" applyFont="1" applyFill="1" applyBorder="1" applyAlignment="1">
      <alignment horizontal="left" vertical="center"/>
    </xf>
    <xf numFmtId="49" fontId="12" fillId="16" borderId="30" xfId="2" applyNumberFormat="1" applyFont="1" applyFill="1" applyBorder="1"/>
    <xf numFmtId="49" fontId="17" fillId="16" borderId="47" xfId="2" applyNumberFormat="1" applyFont="1" applyFill="1" applyBorder="1" applyAlignment="1">
      <alignment vertical="center"/>
    </xf>
    <xf numFmtId="49" fontId="17" fillId="16" borderId="0" xfId="2" applyNumberFormat="1" applyFont="1" applyFill="1" applyAlignment="1">
      <alignment horizontal="left" vertical="center"/>
    </xf>
    <xf numFmtId="49" fontId="17" fillId="16" borderId="39" xfId="2" applyNumberFormat="1" applyFont="1" applyFill="1" applyBorder="1"/>
    <xf numFmtId="49" fontId="12" fillId="16" borderId="40" xfId="2" applyNumberFormat="1" applyFont="1" applyFill="1" applyBorder="1"/>
    <xf numFmtId="165" fontId="17" fillId="16" borderId="47" xfId="2" applyNumberFormat="1" applyFont="1" applyFill="1" applyBorder="1" applyAlignment="1">
      <alignment horizontal="left" vertical="center"/>
    </xf>
    <xf numFmtId="0" fontId="12" fillId="16" borderId="47" xfId="2" applyFont="1" applyFill="1" applyBorder="1"/>
    <xf numFmtId="49" fontId="17" fillId="16" borderId="47" xfId="2" applyNumberFormat="1" applyFont="1" applyFill="1" applyBorder="1" applyAlignment="1">
      <alignment horizontal="left" vertical="center"/>
    </xf>
    <xf numFmtId="49" fontId="17" fillId="16" borderId="48" xfId="2" applyNumberFormat="1" applyFont="1" applyFill="1" applyBorder="1" applyAlignment="1">
      <alignment horizontal="center" vertical="center" wrapText="1"/>
    </xf>
    <xf numFmtId="49" fontId="17" fillId="16" borderId="49" xfId="2" applyNumberFormat="1" applyFont="1" applyFill="1" applyBorder="1" applyAlignment="1">
      <alignment horizontal="center" vertical="center" wrapText="1"/>
    </xf>
    <xf numFmtId="49" fontId="17" fillId="16" borderId="50" xfId="2" applyNumberFormat="1" applyFont="1" applyFill="1" applyBorder="1" applyAlignment="1">
      <alignment horizontal="center" vertical="center" wrapText="1"/>
    </xf>
    <xf numFmtId="49" fontId="17" fillId="16" borderId="42" xfId="3" applyNumberFormat="1" applyFont="1" applyFill="1" applyBorder="1" applyAlignment="1">
      <alignment wrapText="1"/>
    </xf>
    <xf numFmtId="49" fontId="10" fillId="16" borderId="42" xfId="2" applyNumberFormat="1" applyFill="1" applyBorder="1" applyAlignment="1">
      <alignment wrapText="1"/>
    </xf>
    <xf numFmtId="49" fontId="10" fillId="16" borderId="43" xfId="2" applyNumberFormat="1" applyFill="1" applyBorder="1" applyAlignment="1">
      <alignment wrapText="1"/>
    </xf>
    <xf numFmtId="49" fontId="17" fillId="16" borderId="0" xfId="3" applyNumberFormat="1" applyFont="1" applyFill="1" applyBorder="1" applyAlignment="1">
      <alignment wrapText="1"/>
    </xf>
    <xf numFmtId="49" fontId="10" fillId="16" borderId="0" xfId="2" applyNumberFormat="1" applyFill="1" applyBorder="1" applyAlignment="1">
      <alignment wrapText="1"/>
    </xf>
    <xf numFmtId="49" fontId="10" fillId="16" borderId="44" xfId="2" applyNumberFormat="1" applyFill="1" applyBorder="1" applyAlignment="1">
      <alignment wrapText="1"/>
    </xf>
    <xf numFmtId="49" fontId="10" fillId="16" borderId="0" xfId="2" applyNumberFormat="1" applyFill="1" applyAlignment="1">
      <alignment wrapText="1"/>
    </xf>
    <xf numFmtId="49" fontId="10" fillId="16" borderId="45" xfId="2" applyNumberFormat="1" applyFill="1" applyBorder="1" applyAlignment="1">
      <alignment wrapText="1"/>
    </xf>
    <xf numFmtId="49" fontId="10" fillId="16" borderId="46" xfId="2" applyNumberFormat="1" applyFill="1" applyBorder="1" applyAlignment="1">
      <alignment wrapText="1"/>
    </xf>
    <xf numFmtId="49" fontId="15" fillId="16" borderId="29" xfId="2" applyNumberFormat="1" applyFont="1" applyFill="1" applyBorder="1" applyAlignment="1">
      <alignment horizontal="center" wrapText="1"/>
    </xf>
    <xf numFmtId="49" fontId="15" fillId="16" borderId="0" xfId="2" applyNumberFormat="1" applyFont="1" applyFill="1" applyAlignment="1">
      <alignment horizontal="center" wrapText="1"/>
    </xf>
    <xf numFmtId="49" fontId="15" fillId="16" borderId="30" xfId="2" applyNumberFormat="1" applyFont="1" applyFill="1" applyBorder="1" applyAlignment="1">
      <alignment horizontal="center" wrapText="1"/>
    </xf>
    <xf numFmtId="49" fontId="18" fillId="16" borderId="47" xfId="2" applyNumberFormat="1" applyFont="1" applyFill="1" applyBorder="1" applyAlignment="1">
      <alignment horizontal="left" vertical="center"/>
    </xf>
    <xf numFmtId="49" fontId="18" fillId="16" borderId="48" xfId="2" applyNumberFormat="1" applyFont="1" applyFill="1" applyBorder="1" applyAlignment="1">
      <alignment horizontal="center" vertical="center"/>
    </xf>
    <xf numFmtId="49" fontId="18" fillId="16" borderId="49" xfId="2" applyNumberFormat="1" applyFont="1" applyFill="1" applyBorder="1" applyAlignment="1">
      <alignment horizontal="center" vertical="center"/>
    </xf>
    <xf numFmtId="49" fontId="18" fillId="16" borderId="50" xfId="2" applyNumberFormat="1" applyFont="1" applyFill="1" applyBorder="1" applyAlignment="1">
      <alignment horizontal="center" vertical="center"/>
    </xf>
    <xf numFmtId="49" fontId="12" fillId="16" borderId="47" xfId="2" applyNumberFormat="1" applyFont="1" applyFill="1" applyBorder="1"/>
    <xf numFmtId="49" fontId="17" fillId="16" borderId="48" xfId="2" applyNumberFormat="1" applyFont="1" applyFill="1" applyBorder="1" applyAlignment="1">
      <alignment horizontal="left" vertical="center" wrapText="1"/>
    </xf>
    <xf numFmtId="49" fontId="17" fillId="16" borderId="49" xfId="2" applyNumberFormat="1" applyFont="1" applyFill="1" applyBorder="1" applyAlignment="1">
      <alignment horizontal="left" vertical="center" wrapText="1"/>
    </xf>
    <xf numFmtId="49" fontId="17" fillId="16" borderId="50" xfId="2" applyNumberFormat="1" applyFont="1" applyFill="1" applyBorder="1" applyAlignment="1">
      <alignment horizontal="left" vertical="center" wrapText="1"/>
    </xf>
    <xf numFmtId="49" fontId="14" fillId="16" borderId="29" xfId="2" applyNumberFormat="1" applyFont="1" applyFill="1" applyBorder="1" applyAlignment="1">
      <alignment horizontal="center"/>
    </xf>
    <xf numFmtId="49" fontId="14" fillId="16" borderId="0" xfId="2" applyNumberFormat="1" applyFont="1" applyFill="1" applyAlignment="1">
      <alignment horizontal="center"/>
    </xf>
    <xf numFmtId="49" fontId="14" fillId="16" borderId="30" xfId="2" applyNumberFormat="1" applyFont="1" applyFill="1" applyBorder="1" applyAlignment="1">
      <alignment horizontal="center"/>
    </xf>
    <xf numFmtId="49" fontId="16" fillId="16" borderId="29" xfId="2" applyNumberFormat="1" applyFont="1" applyFill="1" applyBorder="1" applyAlignment="1">
      <alignment horizontal="center"/>
    </xf>
    <xf numFmtId="49" fontId="16" fillId="16" borderId="0" xfId="2" applyNumberFormat="1" applyFont="1" applyFill="1" applyAlignment="1">
      <alignment horizontal="center"/>
    </xf>
    <xf numFmtId="49" fontId="16" fillId="16" borderId="30" xfId="2" applyNumberFormat="1" applyFont="1" applyFill="1" applyBorder="1" applyAlignment="1">
      <alignment horizontal="center"/>
    </xf>
    <xf numFmtId="49" fontId="17" fillId="16" borderId="29" xfId="2" applyNumberFormat="1" applyFont="1" applyFill="1" applyBorder="1" applyAlignment="1">
      <alignment horizontal="center"/>
    </xf>
    <xf numFmtId="49" fontId="17" fillId="16" borderId="0" xfId="2" applyNumberFormat="1" applyFont="1" applyFill="1" applyAlignment="1">
      <alignment horizontal="center"/>
    </xf>
    <xf numFmtId="49" fontId="17" fillId="16" borderId="30" xfId="2" applyNumberFormat="1" applyFont="1" applyFill="1" applyBorder="1" applyAlignment="1">
      <alignment horizontal="center"/>
    </xf>
    <xf numFmtId="49" fontId="18" fillId="16" borderId="31" xfId="2" applyNumberFormat="1" applyFont="1" applyFill="1" applyBorder="1" applyAlignment="1">
      <alignment vertical="center" wrapText="1"/>
    </xf>
    <xf numFmtId="49" fontId="18" fillId="16" borderId="32" xfId="2" applyNumberFormat="1" applyFont="1" applyFill="1" applyBorder="1" applyAlignment="1">
      <alignment vertical="center" wrapText="1"/>
    </xf>
    <xf numFmtId="49" fontId="18" fillId="16" borderId="33" xfId="2" applyNumberFormat="1" applyFont="1" applyFill="1" applyBorder="1" applyAlignment="1">
      <alignment vertical="center" wrapText="1"/>
    </xf>
    <xf numFmtId="49" fontId="18" fillId="16" borderId="34" xfId="2" applyNumberFormat="1" applyFont="1" applyFill="1" applyBorder="1" applyAlignment="1">
      <alignment vertical="center" wrapText="1"/>
    </xf>
    <xf numFmtId="49" fontId="18" fillId="16" borderId="0" xfId="2" applyNumberFormat="1" applyFont="1" applyFill="1" applyAlignment="1">
      <alignment vertical="center" wrapText="1"/>
    </xf>
    <xf numFmtId="49" fontId="18" fillId="16" borderId="35" xfId="2" applyNumberFormat="1" applyFont="1" applyFill="1" applyBorder="1" applyAlignment="1">
      <alignment vertical="center" wrapText="1"/>
    </xf>
    <xf numFmtId="49" fontId="18" fillId="16" borderId="36" xfId="2" applyNumberFormat="1" applyFont="1" applyFill="1" applyBorder="1" applyAlignment="1">
      <alignment vertical="center" wrapText="1"/>
    </xf>
    <xf numFmtId="49" fontId="18" fillId="16" borderId="37" xfId="2" applyNumberFormat="1" applyFont="1" applyFill="1" applyBorder="1" applyAlignment="1">
      <alignment vertical="center" wrapText="1"/>
    </xf>
    <xf numFmtId="49" fontId="18" fillId="16" borderId="38" xfId="2" applyNumberFormat="1" applyFont="1" applyFill="1" applyBorder="1" applyAlignment="1">
      <alignment vertical="center" wrapText="1"/>
    </xf>
    <xf numFmtId="49" fontId="17" fillId="16" borderId="31" xfId="2" applyNumberFormat="1" applyFont="1" applyFill="1" applyBorder="1" applyAlignment="1">
      <alignment horizontal="left" vertical="center" wrapText="1"/>
    </xf>
    <xf numFmtId="49" fontId="17" fillId="16" borderId="32" xfId="2" applyNumberFormat="1" applyFont="1" applyFill="1" applyBorder="1" applyAlignment="1">
      <alignment horizontal="left" vertical="center" wrapText="1"/>
    </xf>
    <xf numFmtId="49" fontId="17" fillId="16" borderId="33" xfId="2" applyNumberFormat="1" applyFont="1" applyFill="1" applyBorder="1" applyAlignment="1">
      <alignment horizontal="left" vertical="center" wrapText="1"/>
    </xf>
    <xf numFmtId="49" fontId="17" fillId="16" borderId="34" xfId="2" applyNumberFormat="1" applyFont="1" applyFill="1" applyBorder="1" applyAlignment="1">
      <alignment horizontal="left" vertical="center" wrapText="1"/>
    </xf>
    <xf numFmtId="49" fontId="17" fillId="16" borderId="0" xfId="2" applyNumberFormat="1" applyFont="1" applyFill="1" applyAlignment="1">
      <alignment horizontal="left" vertical="center" wrapText="1"/>
    </xf>
    <xf numFmtId="49" fontId="17" fillId="16" borderId="35" xfId="2" applyNumberFormat="1" applyFont="1" applyFill="1" applyBorder="1" applyAlignment="1">
      <alignment horizontal="left" vertical="center" wrapText="1"/>
    </xf>
    <xf numFmtId="49" fontId="17" fillId="16" borderId="36" xfId="2" applyNumberFormat="1" applyFont="1" applyFill="1" applyBorder="1" applyAlignment="1">
      <alignment horizontal="left" vertical="center" wrapText="1"/>
    </xf>
    <xf numFmtId="49" fontId="17" fillId="16" borderId="37" xfId="2" applyNumberFormat="1" applyFont="1" applyFill="1" applyBorder="1" applyAlignment="1">
      <alignment horizontal="left" vertical="center" wrapText="1"/>
    </xf>
    <xf numFmtId="49" fontId="17" fillId="16" borderId="38" xfId="2" applyNumberFormat="1" applyFont="1" applyFill="1" applyBorder="1" applyAlignment="1">
      <alignment horizontal="left" vertical="center" wrapText="1"/>
    </xf>
    <xf numFmtId="164" fontId="0" fillId="11" borderId="6" xfId="0" applyNumberFormat="1" applyFill="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vertical="center"/>
    </xf>
    <xf numFmtId="164" fontId="0" fillId="9" borderId="6" xfId="0" applyNumberFormat="1" applyFill="1" applyBorder="1" applyAlignment="1">
      <alignment horizontal="center" vertical="center"/>
    </xf>
    <xf numFmtId="164" fontId="0" fillId="9" borderId="1" xfId="0" applyNumberFormat="1" applyFill="1" applyBorder="1" applyAlignment="1">
      <alignment horizontal="center" vertical="center"/>
    </xf>
    <xf numFmtId="164" fontId="0" fillId="11" borderId="10" xfId="0" applyNumberFormat="1" applyFill="1" applyBorder="1" applyAlignment="1">
      <alignment horizontal="center" vertical="center"/>
    </xf>
    <xf numFmtId="164" fontId="0" fillId="11" borderId="13" xfId="0" applyNumberFormat="1" applyFill="1" applyBorder="1" applyAlignment="1">
      <alignment horizontal="center" vertical="center"/>
    </xf>
    <xf numFmtId="164" fontId="0" fillId="11" borderId="11" xfId="0" applyNumberFormat="1" applyFill="1" applyBorder="1" applyAlignment="1">
      <alignment horizontal="center" vertical="center"/>
    </xf>
    <xf numFmtId="164" fontId="0" fillId="9" borderId="10" xfId="0" applyNumberFormat="1" applyFill="1" applyBorder="1" applyAlignment="1">
      <alignment horizontal="center" vertical="center"/>
    </xf>
    <xf numFmtId="164" fontId="0" fillId="7" borderId="15" xfId="0" applyNumberFormat="1" applyFill="1" applyBorder="1" applyAlignment="1">
      <alignment horizontal="center" vertical="center"/>
    </xf>
    <xf numFmtId="164" fontId="0" fillId="7" borderId="16" xfId="0" applyNumberFormat="1" applyFill="1" applyBorder="1" applyAlignment="1">
      <alignment horizontal="center" vertical="center"/>
    </xf>
    <xf numFmtId="164" fontId="0" fillId="9" borderId="15" xfId="0" applyNumberFormat="1" applyFill="1" applyBorder="1" applyAlignment="1">
      <alignment horizontal="center" vertical="center"/>
    </xf>
    <xf numFmtId="164" fontId="0" fillId="9" borderId="16" xfId="0" applyNumberFormat="1" applyFill="1" applyBorder="1" applyAlignment="1">
      <alignment horizontal="center" vertical="center"/>
    </xf>
    <xf numFmtId="164" fontId="0" fillId="14" borderId="15" xfId="0" applyNumberFormat="1" applyFill="1" applyBorder="1" applyAlignment="1">
      <alignment horizontal="center" vertical="center"/>
    </xf>
    <xf numFmtId="164" fontId="0" fillId="14" borderId="16" xfId="0" applyNumberFormat="1" applyFill="1" applyBorder="1" applyAlignment="1">
      <alignment horizontal="center" vertical="center"/>
    </xf>
    <xf numFmtId="164" fontId="7" fillId="15" borderId="15" xfId="0" applyNumberFormat="1" applyFont="1" applyFill="1" applyBorder="1" applyAlignment="1">
      <alignment horizontal="center" vertical="center"/>
    </xf>
    <xf numFmtId="164" fontId="7" fillId="15" borderId="1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xf>
    <xf numFmtId="164" fontId="6" fillId="2" borderId="24" xfId="0" applyNumberFormat="1" applyFont="1" applyFill="1" applyBorder="1" applyAlignment="1">
      <alignment horizontal="center" vertical="center"/>
    </xf>
    <xf numFmtId="164" fontId="6" fillId="2" borderId="25" xfId="0" applyNumberFormat="1" applyFont="1" applyFill="1" applyBorder="1" applyAlignment="1">
      <alignment horizontal="center" vertical="center"/>
    </xf>
    <xf numFmtId="164" fontId="1" fillId="3" borderId="24" xfId="0" applyNumberFormat="1" applyFont="1" applyFill="1" applyBorder="1" applyAlignment="1">
      <alignment horizontal="center" vertical="center"/>
    </xf>
    <xf numFmtId="164" fontId="1" fillId="3" borderId="25" xfId="0" applyNumberFormat="1" applyFont="1" applyFill="1" applyBorder="1" applyAlignment="1">
      <alignment horizontal="center" vertical="center"/>
    </xf>
    <xf numFmtId="164" fontId="0" fillId="5" borderId="15" xfId="0" applyNumberFormat="1" applyFill="1" applyBorder="1" applyAlignment="1">
      <alignment horizontal="center" vertical="center"/>
    </xf>
    <xf numFmtId="164" fontId="0" fillId="5" borderId="16" xfId="0" applyNumberFormat="1" applyFill="1" applyBorder="1" applyAlignment="1">
      <alignment horizontal="center" vertical="center"/>
    </xf>
    <xf numFmtId="164" fontId="0" fillId="5" borderId="14" xfId="0" applyNumberFormat="1" applyFill="1" applyBorder="1" applyAlignment="1">
      <alignment horizontal="center" vertical="center"/>
    </xf>
    <xf numFmtId="164" fontId="0" fillId="5" borderId="12" xfId="0" applyNumberFormat="1" applyFill="1" applyBorder="1" applyAlignment="1">
      <alignment horizontal="center" vertical="center"/>
    </xf>
    <xf numFmtId="164" fontId="1" fillId="6" borderId="7" xfId="0" applyNumberFormat="1" applyFont="1" applyFill="1" applyBorder="1" applyAlignment="1">
      <alignment horizontal="center" vertical="center"/>
    </xf>
    <xf numFmtId="164" fontId="1" fillId="6" borderId="8" xfId="0" applyNumberFormat="1" applyFont="1" applyFill="1" applyBorder="1" applyAlignment="1">
      <alignment horizontal="center" vertical="center"/>
    </xf>
    <xf numFmtId="164" fontId="0" fillId="6" borderId="15" xfId="0" applyNumberFormat="1" applyFill="1" applyBorder="1" applyAlignment="1">
      <alignment horizontal="center" vertical="center"/>
    </xf>
    <xf numFmtId="164" fontId="0" fillId="6" borderId="16" xfId="0" applyNumberFormat="1" applyFill="1" applyBorder="1" applyAlignment="1">
      <alignment horizontal="center" vertical="center"/>
    </xf>
    <xf numFmtId="164" fontId="0" fillId="6" borderId="13" xfId="0" applyNumberFormat="1" applyFill="1" applyBorder="1" applyAlignment="1">
      <alignment horizontal="center" vertical="center"/>
    </xf>
    <xf numFmtId="164" fontId="0" fillId="6" borderId="11" xfId="0" applyNumberFormat="1" applyFill="1" applyBorder="1" applyAlignment="1">
      <alignment horizontal="center" vertical="center"/>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5" borderId="14" xfId="0" applyNumberFormat="1" applyFont="1" applyFill="1" applyBorder="1" applyAlignment="1">
      <alignment horizontal="center" vertical="center"/>
    </xf>
    <xf numFmtId="164" fontId="1" fillId="5" borderId="12" xfId="0" applyNumberFormat="1" applyFont="1" applyFill="1" applyBorder="1" applyAlignment="1">
      <alignment horizontal="center" vertical="center"/>
    </xf>
    <xf numFmtId="164" fontId="0" fillId="4" borderId="13" xfId="0" applyNumberFormat="1" applyFill="1" applyBorder="1" applyAlignment="1">
      <alignment horizontal="center" vertical="center"/>
    </xf>
    <xf numFmtId="164" fontId="0" fillId="4" borderId="11" xfId="0" applyNumberFormat="1" applyFill="1" applyBorder="1" applyAlignment="1">
      <alignment horizontal="center" vertical="center"/>
    </xf>
    <xf numFmtId="164" fontId="0" fillId="4" borderId="15" xfId="0" applyNumberFormat="1" applyFill="1" applyBorder="1" applyAlignment="1">
      <alignment horizontal="center" vertical="center"/>
    </xf>
    <xf numFmtId="164" fontId="0" fillId="4" borderId="16" xfId="0" applyNumberFormat="1" applyFill="1" applyBorder="1" applyAlignment="1">
      <alignment horizontal="center"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164" fontId="1" fillId="4" borderId="14"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0" fillId="5" borderId="17" xfId="0" applyNumberFormat="1" applyFill="1" applyBorder="1" applyAlignment="1">
      <alignment horizontal="center" vertical="center"/>
    </xf>
    <xf numFmtId="164" fontId="0" fillId="4" borderId="2" xfId="0" applyNumberFormat="1" applyFill="1" applyBorder="1" applyAlignment="1">
      <alignment horizontal="center" vertical="center"/>
    </xf>
    <xf numFmtId="164" fontId="0" fillId="6" borderId="17" xfId="0" applyNumberFormat="1" applyFill="1" applyBorder="1" applyAlignment="1">
      <alignment horizontal="center" vertical="center"/>
    </xf>
    <xf numFmtId="164" fontId="0" fillId="6" borderId="2" xfId="0" applyNumberFormat="1" applyFill="1" applyBorder="1" applyAlignment="1">
      <alignment horizontal="center" vertical="center"/>
    </xf>
    <xf numFmtId="164" fontId="1" fillId="6" borderId="15" xfId="0" applyNumberFormat="1" applyFont="1" applyFill="1" applyBorder="1" applyAlignment="1">
      <alignment horizontal="center" vertical="center"/>
    </xf>
    <xf numFmtId="164" fontId="1" fillId="6" borderId="16" xfId="0" applyNumberFormat="1" applyFont="1" applyFill="1" applyBorder="1" applyAlignment="1">
      <alignment horizontal="center" vertical="center"/>
    </xf>
    <xf numFmtId="164" fontId="1" fillId="6" borderId="3" xfId="0" applyNumberFormat="1" applyFont="1" applyFill="1" applyBorder="1" applyAlignment="1">
      <alignment horizontal="center" vertical="center"/>
    </xf>
    <xf numFmtId="164" fontId="1" fillId="6" borderId="12" xfId="0" applyNumberFormat="1"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164" fontId="1" fillId="6" borderId="14" xfId="0" applyNumberFormat="1" applyFont="1" applyFill="1" applyBorder="1" applyAlignment="1">
      <alignment horizontal="center" vertical="center"/>
    </xf>
    <xf numFmtId="0" fontId="1" fillId="11"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164" fontId="0" fillId="11" borderId="15" xfId="0" applyNumberFormat="1" applyFill="1" applyBorder="1" applyAlignment="1">
      <alignment horizontal="center" vertical="center"/>
    </xf>
    <xf numFmtId="164" fontId="0" fillId="11" borderId="16" xfId="0" applyNumberFormat="1" applyFill="1" applyBorder="1" applyAlignment="1">
      <alignment horizontal="center" vertical="center"/>
    </xf>
    <xf numFmtId="164" fontId="6" fillId="2" borderId="19" xfId="0" applyNumberFormat="1" applyFont="1" applyFill="1" applyBorder="1" applyAlignment="1">
      <alignment horizontal="center" vertical="center"/>
    </xf>
    <xf numFmtId="164" fontId="6" fillId="2" borderId="20" xfId="0" applyNumberFormat="1" applyFont="1" applyFill="1" applyBorder="1" applyAlignment="1">
      <alignment horizontal="center" vertical="center"/>
    </xf>
    <xf numFmtId="164" fontId="1" fillId="3" borderId="20" xfId="0" applyNumberFormat="1" applyFont="1" applyFill="1" applyBorder="1" applyAlignment="1">
      <alignment horizontal="center" vertical="center"/>
    </xf>
    <xf numFmtId="164" fontId="1" fillId="3" borderId="19" xfId="0" applyNumberFormat="1"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164" fontId="0" fillId="10" borderId="1" xfId="0" applyNumberFormat="1" applyFill="1" applyBorder="1" applyAlignment="1">
      <alignment horizontal="center" vertical="center"/>
    </xf>
    <xf numFmtId="164" fontId="0" fillId="10" borderId="9" xfId="0" applyNumberFormat="1" applyFill="1" applyBorder="1" applyAlignment="1">
      <alignment horizontal="center" vertical="center"/>
    </xf>
    <xf numFmtId="164" fontId="1" fillId="3" borderId="18"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xf>
  </cellXfs>
  <cellStyles count="4">
    <cellStyle name="Currency 10 2 2" xfId="3" xr:uid="{D0764645-50BE-43F2-9184-0B839D21D039}"/>
    <cellStyle name="Normal" xfId="0" builtinId="0"/>
    <cellStyle name="Normal 330" xfId="2" xr:uid="{9B60EEA6-A15E-4C2F-B235-77B7E8B194B2}"/>
    <cellStyle name="Normal 7 2" xfId="1" xr:uid="{BE92C878-8747-489B-97F3-06CB992DE191}"/>
  </cellStyles>
  <dxfs count="0"/>
  <tableStyles count="0" defaultTableStyle="TableStyleMedium2" defaultPivotStyle="PivotStyleLight16"/>
  <colors>
    <mruColors>
      <color rgb="FF00B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89A0-B8AB-4A66-B5ED-84BF6A859D0A}">
  <dimension ref="A1:R36"/>
  <sheetViews>
    <sheetView topLeftCell="A10" workbookViewId="0">
      <selection activeCell="K32" sqref="K32:P32"/>
    </sheetView>
  </sheetViews>
  <sheetFormatPr defaultColWidth="8.81640625" defaultRowHeight="14.5" x14ac:dyDescent="0.35"/>
  <cols>
    <col min="1" max="1" width="2.6328125" customWidth="1"/>
    <col min="5" max="5" width="14.7265625" customWidth="1"/>
    <col min="16" max="16" width="26.81640625" customWidth="1"/>
    <col min="17" max="17" width="10.453125" customWidth="1"/>
  </cols>
  <sheetData>
    <row r="1" spans="1:18" ht="6" customHeight="1" thickBot="1" x14ac:dyDescent="0.55000000000000004">
      <c r="A1" s="62"/>
      <c r="B1" s="62"/>
      <c r="C1" s="62"/>
      <c r="D1" s="62"/>
      <c r="E1" s="62"/>
      <c r="F1" s="63"/>
      <c r="G1" s="63"/>
      <c r="H1" s="62"/>
      <c r="I1" s="62"/>
      <c r="J1" s="62"/>
      <c r="K1" s="62"/>
      <c r="L1" s="62"/>
      <c r="M1" s="62"/>
      <c r="N1" s="62"/>
      <c r="O1" s="62"/>
      <c r="P1" s="62"/>
      <c r="Q1" s="62"/>
      <c r="R1" s="62"/>
    </row>
    <row r="2" spans="1:18" ht="15.5" x14ac:dyDescent="0.35">
      <c r="A2" s="64"/>
      <c r="B2" s="74"/>
      <c r="C2" s="75"/>
      <c r="D2" s="75"/>
      <c r="E2" s="75"/>
      <c r="F2" s="76"/>
      <c r="G2" s="76"/>
      <c r="H2" s="77"/>
      <c r="I2" s="77"/>
      <c r="J2" s="77"/>
      <c r="K2" s="77"/>
      <c r="L2" s="77"/>
      <c r="M2" s="77"/>
      <c r="N2" s="77"/>
      <c r="O2" s="77"/>
      <c r="P2" s="77"/>
      <c r="Q2" s="78"/>
      <c r="R2" s="62"/>
    </row>
    <row r="3" spans="1:18" ht="30" x14ac:dyDescent="0.6">
      <c r="A3" s="65"/>
      <c r="B3" s="132" t="s">
        <v>59</v>
      </c>
      <c r="C3" s="133"/>
      <c r="D3" s="133"/>
      <c r="E3" s="133"/>
      <c r="F3" s="133"/>
      <c r="G3" s="133"/>
      <c r="H3" s="133"/>
      <c r="I3" s="133"/>
      <c r="J3" s="133"/>
      <c r="K3" s="133"/>
      <c r="L3" s="133"/>
      <c r="M3" s="133"/>
      <c r="N3" s="133"/>
      <c r="O3" s="133"/>
      <c r="P3" s="133"/>
      <c r="Q3" s="134"/>
      <c r="R3" s="62"/>
    </row>
    <row r="4" spans="1:18" ht="18" x14ac:dyDescent="0.4">
      <c r="A4" s="66"/>
      <c r="B4" s="79"/>
      <c r="C4" s="80"/>
      <c r="D4" s="80"/>
      <c r="E4" s="80"/>
      <c r="F4" s="81"/>
      <c r="G4" s="81"/>
      <c r="H4" s="82"/>
      <c r="I4" s="83"/>
      <c r="J4" s="83"/>
      <c r="K4" s="83"/>
      <c r="L4" s="83"/>
      <c r="M4" s="83"/>
      <c r="N4" s="83"/>
      <c r="O4" s="83"/>
      <c r="P4" s="83"/>
      <c r="Q4" s="84"/>
      <c r="R4" s="62"/>
    </row>
    <row r="5" spans="1:18" ht="23" x14ac:dyDescent="0.5">
      <c r="A5" s="66"/>
      <c r="B5" s="135" t="s">
        <v>50</v>
      </c>
      <c r="C5" s="136"/>
      <c r="D5" s="136"/>
      <c r="E5" s="136"/>
      <c r="F5" s="136"/>
      <c r="G5" s="136"/>
      <c r="H5" s="136"/>
      <c r="I5" s="136"/>
      <c r="J5" s="136"/>
      <c r="K5" s="136"/>
      <c r="L5" s="136"/>
      <c r="M5" s="136"/>
      <c r="N5" s="136"/>
      <c r="O5" s="136"/>
      <c r="P5" s="136"/>
      <c r="Q5" s="137"/>
      <c r="R5" s="62"/>
    </row>
    <row r="6" spans="1:18" ht="18" x14ac:dyDescent="0.4">
      <c r="A6" s="66"/>
      <c r="B6" s="138"/>
      <c r="C6" s="139"/>
      <c r="D6" s="139"/>
      <c r="E6" s="139"/>
      <c r="F6" s="139"/>
      <c r="G6" s="139"/>
      <c r="H6" s="139"/>
      <c r="I6" s="139"/>
      <c r="J6" s="139"/>
      <c r="K6" s="139"/>
      <c r="L6" s="139"/>
      <c r="M6" s="139"/>
      <c r="N6" s="139"/>
      <c r="O6" s="139"/>
      <c r="P6" s="139"/>
      <c r="Q6" s="140"/>
      <c r="R6" s="62"/>
    </row>
    <row r="7" spans="1:18" ht="18" x14ac:dyDescent="0.4">
      <c r="A7" s="66"/>
      <c r="B7" s="138" t="s">
        <v>51</v>
      </c>
      <c r="C7" s="139"/>
      <c r="D7" s="139"/>
      <c r="E7" s="139"/>
      <c r="F7" s="139"/>
      <c r="G7" s="139"/>
      <c r="H7" s="139"/>
      <c r="I7" s="139"/>
      <c r="J7" s="139"/>
      <c r="K7" s="139"/>
      <c r="L7" s="139"/>
      <c r="M7" s="139"/>
      <c r="N7" s="139"/>
      <c r="O7" s="139"/>
      <c r="P7" s="139"/>
      <c r="Q7" s="140"/>
      <c r="R7" s="62"/>
    </row>
    <row r="8" spans="1:18" ht="18" x14ac:dyDescent="0.4">
      <c r="A8" s="66"/>
      <c r="B8" s="85"/>
      <c r="C8" s="86"/>
      <c r="D8" s="86"/>
      <c r="E8" s="86"/>
      <c r="F8" s="80"/>
      <c r="G8" s="81"/>
      <c r="H8" s="82"/>
      <c r="I8" s="83"/>
      <c r="J8" s="83"/>
      <c r="K8" s="83"/>
      <c r="L8" s="83"/>
      <c r="M8" s="83"/>
      <c r="N8" s="83"/>
      <c r="O8" s="83"/>
      <c r="P8" s="83"/>
      <c r="Q8" s="84"/>
      <c r="R8" s="62"/>
    </row>
    <row r="9" spans="1:18" ht="15.5" x14ac:dyDescent="0.35">
      <c r="A9" s="62"/>
      <c r="B9" s="79"/>
      <c r="C9" s="141" t="s">
        <v>52</v>
      </c>
      <c r="D9" s="142"/>
      <c r="E9" s="143"/>
      <c r="F9" s="150" t="s">
        <v>60</v>
      </c>
      <c r="G9" s="151"/>
      <c r="H9" s="151"/>
      <c r="I9" s="151"/>
      <c r="J9" s="151"/>
      <c r="K9" s="151"/>
      <c r="L9" s="151"/>
      <c r="M9" s="151"/>
      <c r="N9" s="151"/>
      <c r="O9" s="152"/>
      <c r="P9" s="83"/>
      <c r="Q9" s="84"/>
      <c r="R9" s="62"/>
    </row>
    <row r="10" spans="1:18" ht="15.5" x14ac:dyDescent="0.35">
      <c r="A10" s="62"/>
      <c r="B10" s="79"/>
      <c r="C10" s="144"/>
      <c r="D10" s="145"/>
      <c r="E10" s="146"/>
      <c r="F10" s="153"/>
      <c r="G10" s="154"/>
      <c r="H10" s="154"/>
      <c r="I10" s="154"/>
      <c r="J10" s="154"/>
      <c r="K10" s="154"/>
      <c r="L10" s="154"/>
      <c r="M10" s="154"/>
      <c r="N10" s="154"/>
      <c r="O10" s="155"/>
      <c r="P10" s="83"/>
      <c r="Q10" s="84"/>
      <c r="R10" s="62"/>
    </row>
    <row r="11" spans="1:18" ht="15.5" x14ac:dyDescent="0.35">
      <c r="A11" s="62"/>
      <c r="B11" s="85"/>
      <c r="C11" s="144"/>
      <c r="D11" s="145"/>
      <c r="E11" s="146"/>
      <c r="F11" s="153"/>
      <c r="G11" s="154"/>
      <c r="H11" s="154"/>
      <c r="I11" s="154"/>
      <c r="J11" s="154"/>
      <c r="K11" s="154"/>
      <c r="L11" s="154"/>
      <c r="M11" s="154"/>
      <c r="N11" s="154"/>
      <c r="O11" s="155"/>
      <c r="P11" s="83"/>
      <c r="Q11" s="84"/>
      <c r="R11" s="62"/>
    </row>
    <row r="12" spans="1:18" ht="15.5" x14ac:dyDescent="0.35">
      <c r="A12" s="62"/>
      <c r="B12" s="85"/>
      <c r="C12" s="144"/>
      <c r="D12" s="145"/>
      <c r="E12" s="146"/>
      <c r="F12" s="153"/>
      <c r="G12" s="154"/>
      <c r="H12" s="154"/>
      <c r="I12" s="154"/>
      <c r="J12" s="154"/>
      <c r="K12" s="154"/>
      <c r="L12" s="154"/>
      <c r="M12" s="154"/>
      <c r="N12" s="154"/>
      <c r="O12" s="155"/>
      <c r="P12" s="83"/>
      <c r="Q12" s="84"/>
      <c r="R12" s="62"/>
    </row>
    <row r="13" spans="1:18" ht="15.5" x14ac:dyDescent="0.35">
      <c r="A13" s="62"/>
      <c r="B13" s="85"/>
      <c r="C13" s="147"/>
      <c r="D13" s="148"/>
      <c r="E13" s="149"/>
      <c r="F13" s="156"/>
      <c r="G13" s="157"/>
      <c r="H13" s="157"/>
      <c r="I13" s="157"/>
      <c r="J13" s="157"/>
      <c r="K13" s="157"/>
      <c r="L13" s="157"/>
      <c r="M13" s="157"/>
      <c r="N13" s="157"/>
      <c r="O13" s="158"/>
      <c r="P13" s="83"/>
      <c r="Q13" s="84"/>
      <c r="R13" s="62"/>
    </row>
    <row r="14" spans="1:18" ht="16" thickBot="1" x14ac:dyDescent="0.4">
      <c r="A14" s="62"/>
      <c r="B14" s="87"/>
      <c r="C14" s="88"/>
      <c r="D14" s="89"/>
      <c r="E14" s="89"/>
      <c r="F14" s="90"/>
      <c r="G14" s="90"/>
      <c r="H14" s="91"/>
      <c r="I14" s="91"/>
      <c r="J14" s="91"/>
      <c r="K14" s="91"/>
      <c r="L14" s="91"/>
      <c r="M14" s="91"/>
      <c r="N14" s="91"/>
      <c r="O14" s="91"/>
      <c r="P14" s="91"/>
      <c r="Q14" s="92"/>
      <c r="R14" s="62"/>
    </row>
    <row r="15" spans="1:18" ht="16" thickBot="1" x14ac:dyDescent="0.4">
      <c r="A15" s="67"/>
      <c r="B15" s="68"/>
      <c r="C15" s="69"/>
      <c r="D15" s="70"/>
      <c r="E15" s="70"/>
      <c r="F15" s="68"/>
      <c r="G15" s="68"/>
      <c r="H15" s="67"/>
      <c r="I15" s="67"/>
      <c r="J15" s="67"/>
      <c r="K15" s="67"/>
      <c r="L15" s="67"/>
      <c r="M15" s="67"/>
      <c r="N15" s="67"/>
      <c r="O15" s="67"/>
      <c r="P15" s="67"/>
      <c r="Q15" s="67"/>
      <c r="R15" s="67"/>
    </row>
    <row r="16" spans="1:18" ht="15.5" x14ac:dyDescent="0.35">
      <c r="A16" s="62"/>
      <c r="B16" s="74"/>
      <c r="C16" s="93"/>
      <c r="D16" s="94"/>
      <c r="E16" s="94"/>
      <c r="F16" s="75"/>
      <c r="G16" s="75"/>
      <c r="H16" s="77"/>
      <c r="I16" s="77"/>
      <c r="J16" s="77"/>
      <c r="K16" s="77"/>
      <c r="L16" s="77"/>
      <c r="M16" s="77"/>
      <c r="N16" s="77"/>
      <c r="O16" s="77"/>
      <c r="P16" s="77"/>
      <c r="Q16" s="78"/>
      <c r="R16" s="62"/>
    </row>
    <row r="17" spans="1:18" ht="15.5" x14ac:dyDescent="0.35">
      <c r="A17" s="62"/>
      <c r="B17" s="95"/>
      <c r="C17" s="112" t="s">
        <v>61</v>
      </c>
      <c r="D17" s="113"/>
      <c r="E17" s="113"/>
      <c r="F17" s="113"/>
      <c r="G17" s="113"/>
      <c r="H17" s="113"/>
      <c r="I17" s="113"/>
      <c r="J17" s="113"/>
      <c r="K17" s="113"/>
      <c r="L17" s="113"/>
      <c r="M17" s="113"/>
      <c r="N17" s="113"/>
      <c r="O17" s="113"/>
      <c r="P17" s="114"/>
      <c r="Q17" s="84"/>
      <c r="R17" s="62"/>
    </row>
    <row r="18" spans="1:18" ht="15.5" x14ac:dyDescent="0.35">
      <c r="A18" s="62"/>
      <c r="B18" s="95"/>
      <c r="C18" s="115"/>
      <c r="D18" s="116"/>
      <c r="E18" s="116"/>
      <c r="F18" s="116"/>
      <c r="G18" s="116"/>
      <c r="H18" s="116"/>
      <c r="I18" s="116"/>
      <c r="J18" s="116"/>
      <c r="K18" s="116"/>
      <c r="L18" s="116"/>
      <c r="M18" s="116"/>
      <c r="N18" s="116"/>
      <c r="O18" s="116"/>
      <c r="P18" s="117"/>
      <c r="Q18" s="84"/>
      <c r="R18" s="62"/>
    </row>
    <row r="19" spans="1:18" ht="15.5" x14ac:dyDescent="0.35">
      <c r="A19" s="62"/>
      <c r="B19" s="95"/>
      <c r="C19" s="115"/>
      <c r="D19" s="116"/>
      <c r="E19" s="116"/>
      <c r="F19" s="116"/>
      <c r="G19" s="116"/>
      <c r="H19" s="116"/>
      <c r="I19" s="116"/>
      <c r="J19" s="116"/>
      <c r="K19" s="116"/>
      <c r="L19" s="116"/>
      <c r="M19" s="116"/>
      <c r="N19" s="116"/>
      <c r="O19" s="116"/>
      <c r="P19" s="117"/>
      <c r="Q19" s="84"/>
      <c r="R19" s="62"/>
    </row>
    <row r="20" spans="1:18" ht="15.5" x14ac:dyDescent="0.35">
      <c r="A20" s="62"/>
      <c r="B20" s="95"/>
      <c r="C20" s="115"/>
      <c r="D20" s="116"/>
      <c r="E20" s="116"/>
      <c r="F20" s="116"/>
      <c r="G20" s="116"/>
      <c r="H20" s="116"/>
      <c r="I20" s="116"/>
      <c r="J20" s="116"/>
      <c r="K20" s="116"/>
      <c r="L20" s="116"/>
      <c r="M20" s="116"/>
      <c r="N20" s="116"/>
      <c r="O20" s="116"/>
      <c r="P20" s="117"/>
      <c r="Q20" s="84"/>
      <c r="R20" s="62"/>
    </row>
    <row r="21" spans="1:18" ht="15.5" x14ac:dyDescent="0.35">
      <c r="A21" s="62"/>
      <c r="B21" s="95"/>
      <c r="C21" s="115"/>
      <c r="D21" s="116"/>
      <c r="E21" s="116"/>
      <c r="F21" s="116"/>
      <c r="G21" s="116"/>
      <c r="H21" s="116"/>
      <c r="I21" s="116"/>
      <c r="J21" s="116"/>
      <c r="K21" s="116"/>
      <c r="L21" s="116"/>
      <c r="M21" s="116"/>
      <c r="N21" s="116"/>
      <c r="O21" s="116"/>
      <c r="P21" s="117"/>
      <c r="Q21" s="84"/>
      <c r="R21" s="62"/>
    </row>
    <row r="22" spans="1:18" ht="15.5" x14ac:dyDescent="0.35">
      <c r="A22" s="62"/>
      <c r="B22" s="95"/>
      <c r="C22" s="118"/>
      <c r="D22" s="118"/>
      <c r="E22" s="118"/>
      <c r="F22" s="118"/>
      <c r="G22" s="118"/>
      <c r="H22" s="118"/>
      <c r="I22" s="118"/>
      <c r="J22" s="118"/>
      <c r="K22" s="118"/>
      <c r="L22" s="118"/>
      <c r="M22" s="118"/>
      <c r="N22" s="118"/>
      <c r="O22" s="118"/>
      <c r="P22" s="117"/>
      <c r="Q22" s="84"/>
      <c r="R22" s="62"/>
    </row>
    <row r="23" spans="1:18" ht="42" customHeight="1" x14ac:dyDescent="0.35">
      <c r="A23" s="62"/>
      <c r="B23" s="95"/>
      <c r="C23" s="119"/>
      <c r="D23" s="119"/>
      <c r="E23" s="119"/>
      <c r="F23" s="119"/>
      <c r="G23" s="119"/>
      <c r="H23" s="119"/>
      <c r="I23" s="119"/>
      <c r="J23" s="119"/>
      <c r="K23" s="119"/>
      <c r="L23" s="119"/>
      <c r="M23" s="119"/>
      <c r="N23" s="119"/>
      <c r="O23" s="119"/>
      <c r="P23" s="120"/>
      <c r="Q23" s="84"/>
      <c r="R23" s="62"/>
    </row>
    <row r="24" spans="1:18" ht="16" thickBot="1" x14ac:dyDescent="0.4">
      <c r="A24" s="62"/>
      <c r="B24" s="87"/>
      <c r="C24" s="88"/>
      <c r="D24" s="89"/>
      <c r="E24" s="89"/>
      <c r="F24" s="90"/>
      <c r="G24" s="90"/>
      <c r="H24" s="91"/>
      <c r="I24" s="91"/>
      <c r="J24" s="91"/>
      <c r="K24" s="91"/>
      <c r="L24" s="91"/>
      <c r="M24" s="91"/>
      <c r="N24" s="91"/>
      <c r="O24" s="91"/>
      <c r="P24" s="91"/>
      <c r="Q24" s="92"/>
      <c r="R24" s="62"/>
    </row>
    <row r="25" spans="1:18" ht="16" thickBot="1" x14ac:dyDescent="0.4">
      <c r="A25" s="71"/>
      <c r="B25" s="71"/>
      <c r="C25" s="72"/>
      <c r="D25" s="73"/>
      <c r="E25" s="73"/>
      <c r="F25" s="71"/>
      <c r="G25" s="71"/>
      <c r="H25" s="71"/>
      <c r="I25" s="71"/>
      <c r="J25" s="71"/>
      <c r="K25" s="71"/>
      <c r="L25" s="71"/>
      <c r="M25" s="71"/>
      <c r="N25" s="71"/>
      <c r="O25" s="71"/>
      <c r="P25" s="71"/>
      <c r="Q25" s="71"/>
      <c r="R25" s="71"/>
    </row>
    <row r="26" spans="1:18" ht="15.5" x14ac:dyDescent="0.35">
      <c r="A26" s="67"/>
      <c r="B26" s="74"/>
      <c r="C26" s="93"/>
      <c r="D26" s="94"/>
      <c r="E26" s="94"/>
      <c r="F26" s="75"/>
      <c r="G26" s="75"/>
      <c r="H26" s="75"/>
      <c r="I26" s="75"/>
      <c r="J26" s="75"/>
      <c r="K26" s="75"/>
      <c r="L26" s="75"/>
      <c r="M26" s="75"/>
      <c r="N26" s="75"/>
      <c r="O26" s="75"/>
      <c r="P26" s="75"/>
      <c r="Q26" s="96"/>
      <c r="R26" s="67"/>
    </row>
    <row r="27" spans="1:18" ht="15.5" x14ac:dyDescent="0.35">
      <c r="A27" s="67"/>
      <c r="B27" s="121" t="s">
        <v>53</v>
      </c>
      <c r="C27" s="122"/>
      <c r="D27" s="122"/>
      <c r="E27" s="122"/>
      <c r="F27" s="122"/>
      <c r="G27" s="122"/>
      <c r="H27" s="122"/>
      <c r="I27" s="122"/>
      <c r="J27" s="122"/>
      <c r="K27" s="122"/>
      <c r="L27" s="122"/>
      <c r="M27" s="122"/>
      <c r="N27" s="122"/>
      <c r="O27" s="122"/>
      <c r="P27" s="122"/>
      <c r="Q27" s="123"/>
      <c r="R27" s="62"/>
    </row>
    <row r="28" spans="1:18" ht="15.5" x14ac:dyDescent="0.35">
      <c r="A28" s="67"/>
      <c r="B28" s="121"/>
      <c r="C28" s="122"/>
      <c r="D28" s="122"/>
      <c r="E28" s="122"/>
      <c r="F28" s="122"/>
      <c r="G28" s="122"/>
      <c r="H28" s="122"/>
      <c r="I28" s="122"/>
      <c r="J28" s="122"/>
      <c r="K28" s="122"/>
      <c r="L28" s="122"/>
      <c r="M28" s="122"/>
      <c r="N28" s="122"/>
      <c r="O28" s="122"/>
      <c r="P28" s="122"/>
      <c r="Q28" s="123"/>
      <c r="R28" s="62"/>
    </row>
    <row r="29" spans="1:18" ht="18" x14ac:dyDescent="0.4">
      <c r="A29" s="67"/>
      <c r="B29" s="97"/>
      <c r="C29" s="98"/>
      <c r="D29" s="98"/>
      <c r="E29" s="98"/>
      <c r="F29" s="98"/>
      <c r="G29" s="98"/>
      <c r="H29" s="98"/>
      <c r="I29" s="98"/>
      <c r="J29" s="98"/>
      <c r="K29" s="98"/>
      <c r="L29" s="98"/>
      <c r="M29" s="98"/>
      <c r="N29" s="98"/>
      <c r="O29" s="98"/>
      <c r="P29" s="98"/>
      <c r="Q29" s="99"/>
      <c r="R29" s="62"/>
    </row>
    <row r="30" spans="1:18" ht="15.5" x14ac:dyDescent="0.35">
      <c r="A30" s="67"/>
      <c r="B30" s="85"/>
      <c r="C30" s="86"/>
      <c r="D30" s="86"/>
      <c r="E30" s="100" t="s">
        <v>54</v>
      </c>
      <c r="F30" s="124" t="s">
        <v>55</v>
      </c>
      <c r="G30" s="107"/>
      <c r="H30" s="107"/>
      <c r="I30" s="124" t="s">
        <v>56</v>
      </c>
      <c r="J30" s="107"/>
      <c r="K30" s="125" t="s">
        <v>57</v>
      </c>
      <c r="L30" s="126"/>
      <c r="M30" s="126"/>
      <c r="N30" s="126"/>
      <c r="O30" s="126"/>
      <c r="P30" s="127"/>
      <c r="Q30" s="101"/>
      <c r="R30" s="62"/>
    </row>
    <row r="31" spans="1:18" ht="15.5" x14ac:dyDescent="0.35">
      <c r="A31" s="67"/>
      <c r="B31" s="85"/>
      <c r="C31" s="86"/>
      <c r="D31" s="86"/>
      <c r="E31" s="102" t="s">
        <v>58</v>
      </c>
      <c r="F31" s="108" t="s">
        <v>62</v>
      </c>
      <c r="G31" s="128"/>
      <c r="H31" s="128"/>
      <c r="I31" s="108" t="s">
        <v>59</v>
      </c>
      <c r="J31" s="107"/>
      <c r="K31" s="129" t="s">
        <v>63</v>
      </c>
      <c r="L31" s="130"/>
      <c r="M31" s="130"/>
      <c r="N31" s="130"/>
      <c r="O31" s="130"/>
      <c r="P31" s="131"/>
      <c r="Q31" s="101"/>
      <c r="R31" s="62"/>
    </row>
    <row r="32" spans="1:18" ht="15.5" x14ac:dyDescent="0.35">
      <c r="A32" s="67"/>
      <c r="B32" s="85"/>
      <c r="C32" s="86"/>
      <c r="D32" s="86"/>
      <c r="E32" s="102"/>
      <c r="F32" s="106"/>
      <c r="G32" s="107"/>
      <c r="H32" s="107"/>
      <c r="I32" s="108"/>
      <c r="J32" s="107"/>
      <c r="K32" s="109"/>
      <c r="L32" s="110"/>
      <c r="M32" s="110"/>
      <c r="N32" s="110"/>
      <c r="O32" s="110"/>
      <c r="P32" s="111"/>
      <c r="Q32" s="101"/>
      <c r="R32" s="62"/>
    </row>
    <row r="33" spans="1:18" ht="15.5" x14ac:dyDescent="0.35">
      <c r="A33" s="67"/>
      <c r="B33" s="85"/>
      <c r="C33" s="86"/>
      <c r="D33" s="103"/>
      <c r="E33" s="102"/>
      <c r="F33" s="106"/>
      <c r="G33" s="107"/>
      <c r="H33" s="107"/>
      <c r="I33" s="108"/>
      <c r="J33" s="107"/>
      <c r="K33" s="109"/>
      <c r="L33" s="110"/>
      <c r="M33" s="110"/>
      <c r="N33" s="110"/>
      <c r="O33" s="110"/>
      <c r="P33" s="111"/>
      <c r="Q33" s="101"/>
      <c r="R33" s="62"/>
    </row>
    <row r="34" spans="1:18" ht="15.5" x14ac:dyDescent="0.35">
      <c r="A34" s="67"/>
      <c r="B34" s="85"/>
      <c r="C34" s="86"/>
      <c r="D34" s="103"/>
      <c r="E34" s="102"/>
      <c r="F34" s="106"/>
      <c r="G34" s="107"/>
      <c r="H34" s="107"/>
      <c r="I34" s="108"/>
      <c r="J34" s="107"/>
      <c r="K34" s="109"/>
      <c r="L34" s="110"/>
      <c r="M34" s="110"/>
      <c r="N34" s="110"/>
      <c r="O34" s="110"/>
      <c r="P34" s="111"/>
      <c r="Q34" s="101"/>
      <c r="R34" s="62"/>
    </row>
    <row r="35" spans="1:18" ht="15.5" x14ac:dyDescent="0.35">
      <c r="A35" s="67"/>
      <c r="B35" s="85"/>
      <c r="C35" s="86"/>
      <c r="D35" s="103"/>
      <c r="E35" s="102"/>
      <c r="F35" s="106"/>
      <c r="G35" s="107"/>
      <c r="H35" s="107"/>
      <c r="I35" s="108"/>
      <c r="J35" s="107"/>
      <c r="K35" s="109"/>
      <c r="L35" s="110"/>
      <c r="M35" s="110"/>
      <c r="N35" s="110"/>
      <c r="O35" s="110"/>
      <c r="P35" s="111"/>
      <c r="Q35" s="101"/>
      <c r="R35" s="62"/>
    </row>
    <row r="36" spans="1:18" ht="16" thickBot="1" x14ac:dyDescent="0.4">
      <c r="A36" s="67"/>
      <c r="B36" s="87"/>
      <c r="C36" s="104"/>
      <c r="D36" s="104"/>
      <c r="E36" s="104"/>
      <c r="F36" s="104"/>
      <c r="G36" s="104"/>
      <c r="H36" s="104"/>
      <c r="I36" s="104"/>
      <c r="J36" s="104"/>
      <c r="K36" s="104"/>
      <c r="L36" s="104"/>
      <c r="M36" s="104"/>
      <c r="N36" s="90"/>
      <c r="O36" s="90"/>
      <c r="P36" s="90"/>
      <c r="Q36" s="105"/>
      <c r="R36" s="62"/>
    </row>
  </sheetData>
  <mergeCells count="26">
    <mergeCell ref="F31:H31"/>
    <mergeCell ref="I31:J31"/>
    <mergeCell ref="K31:P31"/>
    <mergeCell ref="B3:Q3"/>
    <mergeCell ref="B5:Q5"/>
    <mergeCell ref="B6:Q6"/>
    <mergeCell ref="B7:Q7"/>
    <mergeCell ref="C9:E13"/>
    <mergeCell ref="F9:O13"/>
    <mergeCell ref="C17:P23"/>
    <mergeCell ref="B27:Q28"/>
    <mergeCell ref="F30:H30"/>
    <mergeCell ref="I30:J30"/>
    <mergeCell ref="K30:P30"/>
    <mergeCell ref="F32:H32"/>
    <mergeCell ref="I32:J32"/>
    <mergeCell ref="K32:P32"/>
    <mergeCell ref="F33:H33"/>
    <mergeCell ref="I33:J33"/>
    <mergeCell ref="K33:P33"/>
    <mergeCell ref="F34:H34"/>
    <mergeCell ref="I34:J34"/>
    <mergeCell ref="K34:P34"/>
    <mergeCell ref="F35:H35"/>
    <mergeCell ref="I35:J35"/>
    <mergeCell ref="K35:P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6"/>
  <sheetViews>
    <sheetView tabSelected="1" topLeftCell="A3" workbookViewId="0">
      <selection activeCell="B2" sqref="B2"/>
    </sheetView>
  </sheetViews>
  <sheetFormatPr defaultColWidth="9.1796875" defaultRowHeight="14.5" x14ac:dyDescent="0.35"/>
  <cols>
    <col min="1" max="1" width="1.7265625" style="2" customWidth="1"/>
    <col min="2" max="3" width="20.7265625" style="2" customWidth="1"/>
    <col min="4" max="15" width="10.7265625" style="2" customWidth="1"/>
    <col min="16" max="16" width="1.7265625" style="2" customWidth="1"/>
    <col min="17" max="16384" width="9.1796875" style="2"/>
  </cols>
  <sheetData>
    <row r="1" spans="2:16" ht="6" customHeight="1" x14ac:dyDescent="0.35"/>
    <row r="2" spans="2:16" ht="33" customHeight="1" x14ac:dyDescent="0.35">
      <c r="B2" s="4" t="s">
        <v>0</v>
      </c>
      <c r="C2" s="4"/>
      <c r="D2" s="176" t="s">
        <v>1</v>
      </c>
      <c r="E2" s="176"/>
      <c r="F2" s="177" t="s">
        <v>2</v>
      </c>
      <c r="G2" s="177"/>
      <c r="H2" s="177" t="s">
        <v>3</v>
      </c>
      <c r="I2" s="177"/>
      <c r="J2" s="177" t="s">
        <v>25</v>
      </c>
      <c r="K2" s="177"/>
      <c r="L2" s="177" t="s">
        <v>43</v>
      </c>
      <c r="M2" s="177"/>
      <c r="N2" s="178" t="s">
        <v>49</v>
      </c>
      <c r="O2" s="178"/>
      <c r="P2" s="1"/>
    </row>
    <row r="3" spans="2:16" s="3" customFormat="1" ht="33" customHeight="1" x14ac:dyDescent="0.35">
      <c r="B3" s="193" t="s">
        <v>4</v>
      </c>
      <c r="C3" s="47" t="s">
        <v>30</v>
      </c>
      <c r="D3" s="200">
        <v>1106.9734484169701</v>
      </c>
      <c r="E3" s="201"/>
      <c r="F3" s="200">
        <v>1009.9707573539544</v>
      </c>
      <c r="G3" s="201"/>
      <c r="H3" s="200">
        <v>988.78480650216886</v>
      </c>
      <c r="I3" s="201"/>
      <c r="J3" s="200">
        <v>1018.448350697234</v>
      </c>
      <c r="K3" s="201"/>
      <c r="L3" s="200">
        <v>1049.0018012181511</v>
      </c>
      <c r="M3" s="201"/>
      <c r="N3" s="200">
        <v>1080.4718552546956</v>
      </c>
      <c r="O3" s="201"/>
    </row>
    <row r="4" spans="2:16" ht="33" customHeight="1" thickBot="1" x14ac:dyDescent="0.4">
      <c r="B4" s="194"/>
      <c r="C4" s="12" t="s">
        <v>34</v>
      </c>
      <c r="D4" s="198">
        <v>290.14417869345488</v>
      </c>
      <c r="E4" s="199"/>
      <c r="F4" s="198">
        <v>3.8920879926434599</v>
      </c>
      <c r="G4" s="199"/>
      <c r="H4" s="198">
        <v>0</v>
      </c>
      <c r="I4" s="199"/>
      <c r="J4" s="198">
        <v>0</v>
      </c>
      <c r="K4" s="199"/>
      <c r="L4" s="198">
        <v>0</v>
      </c>
      <c r="M4" s="199"/>
      <c r="N4" s="208"/>
      <c r="O4" s="199"/>
    </row>
    <row r="5" spans="2:16" ht="33" customHeight="1" thickTop="1" thickBot="1" x14ac:dyDescent="0.4">
      <c r="B5" s="195"/>
      <c r="C5" s="11" t="s">
        <v>5</v>
      </c>
      <c r="D5" s="205">
        <f>D3-D4</f>
        <v>816.82926972351515</v>
      </c>
      <c r="E5" s="206"/>
      <c r="F5" s="205">
        <f t="shared" ref="F5" si="0">F3-F4</f>
        <v>1006.0786693613109</v>
      </c>
      <c r="G5" s="206"/>
      <c r="H5" s="205">
        <f t="shared" ref="H5" si="1">H3-H4</f>
        <v>988.78480650216886</v>
      </c>
      <c r="I5" s="206"/>
      <c r="J5" s="205">
        <f t="shared" ref="J5" si="2">J3-J4</f>
        <v>1018.448350697234</v>
      </c>
      <c r="K5" s="206"/>
      <c r="L5" s="205">
        <f t="shared" ref="L5" si="3">L3-L4</f>
        <v>1049.0018012181511</v>
      </c>
      <c r="M5" s="206"/>
      <c r="N5" s="205">
        <f t="shared" ref="N5" si="4">N3-N4</f>
        <v>1080.4718552546956</v>
      </c>
      <c r="O5" s="206"/>
    </row>
    <row r="6" spans="2:16" ht="15" customHeight="1" thickTop="1" x14ac:dyDescent="0.35">
      <c r="D6" s="39"/>
      <c r="E6" s="39"/>
      <c r="F6" s="39"/>
      <c r="G6" s="39"/>
      <c r="H6" s="39"/>
      <c r="I6" s="39"/>
      <c r="J6" s="39"/>
      <c r="K6" s="39"/>
      <c r="L6" s="39"/>
      <c r="M6" s="39"/>
      <c r="N6" s="39"/>
      <c r="O6" s="39"/>
    </row>
    <row r="7" spans="2:16" ht="33" customHeight="1" x14ac:dyDescent="0.35">
      <c r="B7" s="202" t="s">
        <v>6</v>
      </c>
      <c r="C7" s="7" t="s">
        <v>7</v>
      </c>
      <c r="D7" s="183">
        <v>0</v>
      </c>
      <c r="E7" s="184"/>
      <c r="F7" s="183">
        <v>0</v>
      </c>
      <c r="G7" s="184"/>
      <c r="H7" s="183">
        <v>0</v>
      </c>
      <c r="I7" s="184"/>
      <c r="J7" s="183">
        <v>0</v>
      </c>
      <c r="K7" s="184"/>
      <c r="L7" s="183">
        <v>0</v>
      </c>
      <c r="M7" s="184"/>
      <c r="N7" s="183">
        <v>0</v>
      </c>
      <c r="O7" s="184"/>
    </row>
    <row r="8" spans="2:16" ht="33" customHeight="1" x14ac:dyDescent="0.35">
      <c r="B8" s="203"/>
      <c r="C8" s="7" t="s">
        <v>8</v>
      </c>
      <c r="D8" s="183">
        <v>-1.85378736596469</v>
      </c>
      <c r="E8" s="184"/>
      <c r="F8" s="183">
        <v>-1.9094009869436308</v>
      </c>
      <c r="G8" s="184"/>
      <c r="H8" s="183">
        <v>-1.9666830165519398</v>
      </c>
      <c r="I8" s="184"/>
      <c r="J8" s="183">
        <v>-2.0256835070484982</v>
      </c>
      <c r="K8" s="184"/>
      <c r="L8" s="207">
        <v>-2.0864540122599533</v>
      </c>
      <c r="M8" s="184"/>
      <c r="N8" s="207">
        <v>-2.1490476326277519</v>
      </c>
      <c r="O8" s="184"/>
    </row>
    <row r="9" spans="2:16" ht="33" customHeight="1" x14ac:dyDescent="0.35">
      <c r="B9" s="203"/>
      <c r="C9" s="50" t="s">
        <v>40</v>
      </c>
      <c r="D9" s="183">
        <v>3.4048395054545399</v>
      </c>
      <c r="E9" s="184"/>
      <c r="F9" s="183">
        <v>3.4048395054545399</v>
      </c>
      <c r="G9" s="184"/>
      <c r="H9" s="183">
        <v>3.4048395054545399</v>
      </c>
      <c r="I9" s="184"/>
      <c r="J9" s="183">
        <v>3.4048395054545399</v>
      </c>
      <c r="K9" s="184"/>
      <c r="L9" s="183">
        <v>3.4048395054545399</v>
      </c>
      <c r="M9" s="184"/>
      <c r="N9" s="183">
        <v>3.4048395054545399</v>
      </c>
      <c r="O9" s="184"/>
    </row>
    <row r="10" spans="2:16" ht="33" customHeight="1" thickBot="1" x14ac:dyDescent="0.4">
      <c r="B10" s="203"/>
      <c r="C10" s="14" t="s">
        <v>41</v>
      </c>
      <c r="D10" s="185">
        <v>12.112591092000001</v>
      </c>
      <c r="E10" s="186"/>
      <c r="F10" s="185">
        <v>12.112591092000001</v>
      </c>
      <c r="G10" s="186"/>
      <c r="H10" s="185">
        <v>12.112591092000001</v>
      </c>
      <c r="I10" s="186"/>
      <c r="J10" s="185">
        <v>12.112591092000001</v>
      </c>
      <c r="K10" s="186"/>
      <c r="L10" s="185">
        <v>12.112591092000001</v>
      </c>
      <c r="M10" s="186"/>
      <c r="N10" s="185">
        <v>12.112591092000001</v>
      </c>
      <c r="O10" s="186"/>
    </row>
    <row r="11" spans="2:16" ht="33" customHeight="1" thickTop="1" thickBot="1" x14ac:dyDescent="0.4">
      <c r="B11" s="204"/>
      <c r="C11" s="13" t="s">
        <v>9</v>
      </c>
      <c r="D11" s="196">
        <f>SUM(D5+D7+D8+D9+D10)</f>
        <v>830.49291295500507</v>
      </c>
      <c r="E11" s="197"/>
      <c r="F11" s="196">
        <f t="shared" ref="F11" si="5">SUM(F5+F7+F8+F9+F10)</f>
        <v>1019.6866989718218</v>
      </c>
      <c r="G11" s="197"/>
      <c r="H11" s="196">
        <f t="shared" ref="H11" si="6">SUM(H5+H7+H8+H9+H10)</f>
        <v>1002.3355540830715</v>
      </c>
      <c r="I11" s="197"/>
      <c r="J11" s="196">
        <f t="shared" ref="J11" si="7">SUM(J5+J7+J8+J9+J10)</f>
        <v>1031.9400977876401</v>
      </c>
      <c r="K11" s="197"/>
      <c r="L11" s="196">
        <f t="shared" ref="L11" si="8">SUM(L5+L7+L8+L9+L10)</f>
        <v>1062.4327778033455</v>
      </c>
      <c r="M11" s="197"/>
      <c r="N11" s="196">
        <f t="shared" ref="N11" si="9">SUM(N5+N7+N8+N9+N10)</f>
        <v>1093.8402382195222</v>
      </c>
      <c r="O11" s="197"/>
    </row>
    <row r="12" spans="2:16" ht="15" customHeight="1" thickTop="1" x14ac:dyDescent="0.35">
      <c r="D12" s="39"/>
      <c r="E12" s="39"/>
      <c r="F12" s="39"/>
      <c r="G12" s="39"/>
      <c r="H12" s="39"/>
      <c r="I12" s="39"/>
      <c r="J12" s="39"/>
      <c r="K12" s="39"/>
      <c r="L12" s="39"/>
      <c r="M12" s="39"/>
      <c r="N12" s="39"/>
      <c r="O12" s="39"/>
    </row>
    <row r="13" spans="2:16" ht="33" customHeight="1" x14ac:dyDescent="0.35">
      <c r="B13" s="218" t="s">
        <v>10</v>
      </c>
      <c r="C13" s="51" t="s">
        <v>42</v>
      </c>
      <c r="D13" s="189">
        <f>D11+D4-D9-D10</f>
        <v>1105.1196610510056</v>
      </c>
      <c r="E13" s="190"/>
      <c r="F13" s="189">
        <f t="shared" ref="F13" si="10">F11+F4-F9-F10</f>
        <v>1008.0613563670107</v>
      </c>
      <c r="G13" s="190"/>
      <c r="H13" s="189">
        <f t="shared" ref="H13" si="11">H11+H4-H9-H10</f>
        <v>986.81812348561698</v>
      </c>
      <c r="I13" s="190"/>
      <c r="J13" s="189">
        <f t="shared" ref="J13" si="12">J11+J4-J9-J10</f>
        <v>1016.4226671901856</v>
      </c>
      <c r="K13" s="190"/>
      <c r="L13" s="189">
        <f t="shared" ref="L13" si="13">L11+L4-L9-L10</f>
        <v>1046.9153472058911</v>
      </c>
      <c r="M13" s="190"/>
      <c r="N13" s="189">
        <f t="shared" ref="N13" si="14">N11+N4-N9-N10</f>
        <v>1078.3228076220678</v>
      </c>
      <c r="O13" s="190"/>
    </row>
    <row r="14" spans="2:16" ht="33" customHeight="1" x14ac:dyDescent="0.35">
      <c r="B14" s="219"/>
      <c r="C14" s="8" t="s">
        <v>11</v>
      </c>
      <c r="D14" s="189">
        <f>SUM(D13/2)</f>
        <v>552.55983052550278</v>
      </c>
      <c r="E14" s="190"/>
      <c r="F14" s="189">
        <f>SUM(F13/2)</f>
        <v>504.03067818350536</v>
      </c>
      <c r="G14" s="190"/>
      <c r="H14" s="189">
        <f>SUM(H13/2)</f>
        <v>493.40906174280849</v>
      </c>
      <c r="I14" s="190"/>
      <c r="J14" s="189">
        <f>SUM(J13/2)</f>
        <v>508.21133359509281</v>
      </c>
      <c r="K14" s="190"/>
      <c r="L14" s="209">
        <f>SUM(L13/2)</f>
        <v>523.45767360294553</v>
      </c>
      <c r="M14" s="190"/>
      <c r="N14" s="209">
        <f>SUM(N13/2)</f>
        <v>539.16140381103389</v>
      </c>
      <c r="O14" s="190"/>
    </row>
    <row r="15" spans="2:16" ht="33" customHeight="1" x14ac:dyDescent="0.35">
      <c r="B15" s="219"/>
      <c r="C15" s="8" t="s">
        <v>35</v>
      </c>
      <c r="D15" s="189">
        <f>D4</f>
        <v>290.14417869345488</v>
      </c>
      <c r="E15" s="190"/>
      <c r="F15" s="189">
        <f>F4</f>
        <v>3.8920879926434599</v>
      </c>
      <c r="G15" s="190"/>
      <c r="H15" s="189">
        <f t="shared" ref="H15" si="15">H4</f>
        <v>0</v>
      </c>
      <c r="I15" s="190"/>
      <c r="J15" s="189">
        <f t="shared" ref="J15" si="16">J4</f>
        <v>0</v>
      </c>
      <c r="K15" s="190"/>
      <c r="L15" s="189">
        <f t="shared" ref="L15" si="17">L4</f>
        <v>0</v>
      </c>
      <c r="M15" s="190"/>
      <c r="N15" s="189">
        <f t="shared" ref="N15" si="18">N4</f>
        <v>0</v>
      </c>
      <c r="O15" s="190"/>
    </row>
    <row r="16" spans="2:16" ht="33" customHeight="1" x14ac:dyDescent="0.35">
      <c r="B16" s="219"/>
      <c r="C16" s="9" t="s">
        <v>36</v>
      </c>
      <c r="D16" s="189">
        <v>46.705480846727461</v>
      </c>
      <c r="E16" s="190"/>
      <c r="F16" s="189">
        <v>1.94604399632173</v>
      </c>
      <c r="G16" s="190"/>
      <c r="H16" s="189">
        <v>0</v>
      </c>
      <c r="I16" s="190"/>
      <c r="J16" s="189">
        <v>0</v>
      </c>
      <c r="K16" s="190"/>
      <c r="L16" s="189">
        <v>0</v>
      </c>
      <c r="M16" s="190"/>
      <c r="N16" s="209"/>
      <c r="O16" s="190"/>
    </row>
    <row r="17" spans="2:16" ht="33" customHeight="1" thickBot="1" x14ac:dyDescent="0.4">
      <c r="B17" s="219"/>
      <c r="C17" s="15" t="s">
        <v>37</v>
      </c>
      <c r="D17" s="191">
        <v>243.43869784672745</v>
      </c>
      <c r="E17" s="192"/>
      <c r="F17" s="191">
        <v>1.94604399632173</v>
      </c>
      <c r="G17" s="192"/>
      <c r="H17" s="191">
        <v>0</v>
      </c>
      <c r="I17" s="192"/>
      <c r="J17" s="191">
        <v>0</v>
      </c>
      <c r="K17" s="192"/>
      <c r="L17" s="191">
        <v>0</v>
      </c>
      <c r="M17" s="192"/>
      <c r="N17" s="210"/>
      <c r="O17" s="192"/>
    </row>
    <row r="18" spans="2:16" ht="33" customHeight="1" thickTop="1" x14ac:dyDescent="0.35">
      <c r="B18" s="219"/>
      <c r="C18" s="5" t="s">
        <v>33</v>
      </c>
      <c r="D18" s="187">
        <f>SUM(D14-D16+D9)</f>
        <v>509.25918918422985</v>
      </c>
      <c r="E18" s="188"/>
      <c r="F18" s="187">
        <f t="shared" ref="F18" si="19">SUM(F14-F16+F9)</f>
        <v>505.48947369263817</v>
      </c>
      <c r="G18" s="188"/>
      <c r="H18" s="187">
        <f t="shared" ref="H18" si="20">SUM(H14-H16+H9)</f>
        <v>496.81390124826305</v>
      </c>
      <c r="I18" s="188"/>
      <c r="J18" s="187">
        <f t="shared" ref="J18" si="21">SUM(J14-J16+J9)</f>
        <v>511.61617310054737</v>
      </c>
      <c r="K18" s="188"/>
      <c r="L18" s="187">
        <f t="shared" ref="L18" si="22">SUM(L14-L16+L9)</f>
        <v>526.86251310840009</v>
      </c>
      <c r="M18" s="188"/>
      <c r="N18" s="187">
        <f t="shared" ref="N18" si="23">SUM(N14-N16+N9)</f>
        <v>542.56624331648845</v>
      </c>
      <c r="O18" s="188"/>
    </row>
    <row r="19" spans="2:16" ht="33" customHeight="1" x14ac:dyDescent="0.35">
      <c r="B19" s="219"/>
      <c r="C19" s="10" t="s">
        <v>32</v>
      </c>
      <c r="D19" s="211">
        <f>SUM(D14-D17+D10)</f>
        <v>321.23372377077533</v>
      </c>
      <c r="E19" s="212"/>
      <c r="F19" s="211">
        <f t="shared" ref="F19" si="24">SUM(F14-F17+F10)</f>
        <v>514.19722527918361</v>
      </c>
      <c r="G19" s="212"/>
      <c r="H19" s="211">
        <f t="shared" ref="H19" si="25">SUM(H14-H17+H10)</f>
        <v>505.52165283480849</v>
      </c>
      <c r="I19" s="212"/>
      <c r="J19" s="211">
        <f t="shared" ref="J19" si="26">SUM(J14-J17+J10)</f>
        <v>520.32392468709281</v>
      </c>
      <c r="K19" s="212"/>
      <c r="L19" s="211">
        <f t="shared" ref="L19" si="27">SUM(L14-L17+L10)</f>
        <v>535.57026469494554</v>
      </c>
      <c r="M19" s="212"/>
      <c r="N19" s="211">
        <f t="shared" ref="N19" si="28">SUM(N14-N17+N10)</f>
        <v>551.27399490303389</v>
      </c>
      <c r="O19" s="212"/>
    </row>
    <row r="20" spans="2:16" ht="33" customHeight="1" thickBot="1" x14ac:dyDescent="0.4">
      <c r="B20" s="220"/>
      <c r="C20" s="6" t="s">
        <v>12</v>
      </c>
      <c r="D20" s="221">
        <f>SUM(D18:E19)</f>
        <v>830.49291295500518</v>
      </c>
      <c r="E20" s="214"/>
      <c r="F20" s="221">
        <f t="shared" ref="F20" si="29">SUM(F18:G19)</f>
        <v>1019.6866989718218</v>
      </c>
      <c r="G20" s="214"/>
      <c r="H20" s="221">
        <f t="shared" ref="H20" si="30">SUM(H18:I19)</f>
        <v>1002.3355540830715</v>
      </c>
      <c r="I20" s="214"/>
      <c r="J20" s="221">
        <f t="shared" ref="J20" si="31">SUM(J18:K19)</f>
        <v>1031.9400977876403</v>
      </c>
      <c r="K20" s="214"/>
      <c r="L20" s="213">
        <f t="shared" ref="L20:N20" si="32">SUM(L18:M19)</f>
        <v>1062.4327778033457</v>
      </c>
      <c r="M20" s="214"/>
      <c r="N20" s="213">
        <f t="shared" si="32"/>
        <v>1093.8402382195222</v>
      </c>
      <c r="O20" s="214"/>
    </row>
    <row r="21" spans="2:16" ht="15" customHeight="1" thickTop="1" x14ac:dyDescent="0.35"/>
    <row r="22" spans="2:16" ht="33" customHeight="1" x14ac:dyDescent="0.35">
      <c r="B22" s="4"/>
      <c r="C22" s="4"/>
      <c r="D22" s="176" t="s">
        <v>1</v>
      </c>
      <c r="E22" s="176"/>
      <c r="F22" s="177" t="s">
        <v>2</v>
      </c>
      <c r="G22" s="177"/>
      <c r="H22" s="177" t="s">
        <v>3</v>
      </c>
      <c r="I22" s="177"/>
      <c r="J22" s="177" t="s">
        <v>25</v>
      </c>
      <c r="K22" s="177"/>
      <c r="L22" s="177" t="s">
        <v>43</v>
      </c>
      <c r="M22" s="177"/>
      <c r="N22" s="178" t="s">
        <v>49</v>
      </c>
      <c r="O22" s="178"/>
      <c r="P22" s="1"/>
    </row>
    <row r="23" spans="2:16" ht="33" customHeight="1" x14ac:dyDescent="0.35">
      <c r="B23" s="19"/>
      <c r="C23" s="20"/>
      <c r="D23" s="26" t="s">
        <v>48</v>
      </c>
      <c r="E23" s="27" t="s">
        <v>31</v>
      </c>
      <c r="F23" s="26" t="s">
        <v>48</v>
      </c>
      <c r="G23" s="27" t="s">
        <v>31</v>
      </c>
      <c r="H23" s="26" t="s">
        <v>48</v>
      </c>
      <c r="I23" s="27" t="s">
        <v>31</v>
      </c>
      <c r="J23" s="26" t="s">
        <v>48</v>
      </c>
      <c r="K23" s="27" t="s">
        <v>31</v>
      </c>
      <c r="L23" s="26" t="s">
        <v>48</v>
      </c>
      <c r="M23" s="27" t="s">
        <v>31</v>
      </c>
      <c r="N23" s="26" t="s">
        <v>48</v>
      </c>
      <c r="O23" s="27" t="s">
        <v>31</v>
      </c>
    </row>
    <row r="24" spans="2:16" ht="33" customHeight="1" x14ac:dyDescent="0.35">
      <c r="B24" s="215" t="s">
        <v>38</v>
      </c>
      <c r="C24" s="21" t="s">
        <v>27</v>
      </c>
      <c r="D24" s="52"/>
      <c r="E24" s="43">
        <v>0.4497676384988557</v>
      </c>
      <c r="F24" s="43">
        <v>0.5502323615011443</v>
      </c>
      <c r="G24" s="48">
        <v>0.46493096172140808</v>
      </c>
      <c r="H24" s="48">
        <v>0.53506903827859187</v>
      </c>
      <c r="I24" s="43">
        <v>0.44900254771399867</v>
      </c>
      <c r="J24" s="43">
        <v>0.55099745228600128</v>
      </c>
      <c r="K24" s="48">
        <v>0.50947941451670276</v>
      </c>
      <c r="L24" s="48">
        <v>0.49052058548329724</v>
      </c>
      <c r="M24" s="43">
        <v>0.54454894718355906</v>
      </c>
      <c r="N24" s="43">
        <v>0.45545105281644094</v>
      </c>
      <c r="O24" s="43">
        <v>0.54454894718355906</v>
      </c>
    </row>
    <row r="25" spans="2:16" ht="33" customHeight="1" x14ac:dyDescent="0.35">
      <c r="B25" s="216"/>
      <c r="C25" s="22" t="s">
        <v>13</v>
      </c>
      <c r="D25" s="168">
        <f>D18</f>
        <v>509.25918918422985</v>
      </c>
      <c r="E25" s="169"/>
      <c r="F25" s="168">
        <f>F18</f>
        <v>505.48947369263817</v>
      </c>
      <c r="G25" s="169"/>
      <c r="H25" s="168">
        <f>H18</f>
        <v>496.81390124826305</v>
      </c>
      <c r="I25" s="169"/>
      <c r="J25" s="168">
        <f>J18</f>
        <v>511.61617310054737</v>
      </c>
      <c r="K25" s="169"/>
      <c r="L25" s="168">
        <f>L18</f>
        <v>526.86251310840009</v>
      </c>
      <c r="M25" s="169"/>
      <c r="N25" s="168">
        <f>N18</f>
        <v>542.56624331648845</v>
      </c>
      <c r="O25" s="169"/>
    </row>
    <row r="26" spans="2:16" ht="33" customHeight="1" x14ac:dyDescent="0.35">
      <c r="B26" s="216"/>
      <c r="C26" s="22" t="s">
        <v>44</v>
      </c>
      <c r="D26" s="172">
        <v>0</v>
      </c>
      <c r="E26" s="173"/>
      <c r="F26" s="174">
        <v>12.709680530078685</v>
      </c>
      <c r="G26" s="175"/>
      <c r="H26" s="174">
        <v>-1.4405084498146152</v>
      </c>
      <c r="I26" s="175"/>
      <c r="J26" s="174">
        <v>-0.21928150868728835</v>
      </c>
      <c r="K26" s="175"/>
      <c r="L26" s="174">
        <v>15.23840137204644</v>
      </c>
      <c r="M26" s="175"/>
      <c r="N26" s="174">
        <v>7.1358861108132601</v>
      </c>
      <c r="O26" s="175"/>
    </row>
    <row r="27" spans="2:16" ht="33" customHeight="1" x14ac:dyDescent="0.35">
      <c r="B27" s="216"/>
      <c r="C27" s="22" t="s">
        <v>13</v>
      </c>
      <c r="D27" s="168">
        <f>D25-D26</f>
        <v>509.25918918422985</v>
      </c>
      <c r="E27" s="169"/>
      <c r="F27" s="168">
        <f>F25-F26</f>
        <v>492.77979316255949</v>
      </c>
      <c r="G27" s="169"/>
      <c r="H27" s="168">
        <f>H25-H26</f>
        <v>498.25440969807767</v>
      </c>
      <c r="I27" s="169"/>
      <c r="J27" s="168">
        <f>J25-J26</f>
        <v>511.83545460923466</v>
      </c>
      <c r="K27" s="169"/>
      <c r="L27" s="168">
        <f>L25-L26</f>
        <v>511.62411173635365</v>
      </c>
      <c r="M27" s="169"/>
      <c r="N27" s="168">
        <f>N25-N26</f>
        <v>535.43035720567514</v>
      </c>
      <c r="O27" s="169"/>
    </row>
    <row r="28" spans="2:16" ht="33" customHeight="1" x14ac:dyDescent="0.35">
      <c r="B28" s="216"/>
      <c r="C28" s="23" t="s">
        <v>26</v>
      </c>
      <c r="D28" s="44">
        <v>310.72155388420839</v>
      </c>
      <c r="E28" s="35"/>
      <c r="F28" s="35"/>
      <c r="G28" s="35"/>
      <c r="H28" s="35"/>
      <c r="I28" s="35"/>
      <c r="J28" s="35"/>
      <c r="K28" s="35"/>
      <c r="L28" s="35"/>
      <c r="M28" s="35"/>
      <c r="N28" s="35"/>
      <c r="O28" s="35"/>
    </row>
    <row r="29" spans="2:16" ht="33" customHeight="1" x14ac:dyDescent="0.35">
      <c r="B29" s="216"/>
      <c r="C29" s="23" t="s">
        <v>15</v>
      </c>
      <c r="D29" s="36"/>
      <c r="E29" s="43">
        <f>D27-D32</f>
        <v>198.53763530002146</v>
      </c>
      <c r="F29" s="36"/>
      <c r="G29" s="43">
        <f>F27-F32</f>
        <v>234.34609384908021</v>
      </c>
      <c r="H29" s="36"/>
      <c r="I29" s="43">
        <f>H27-H32</f>
        <v>230.21339331663285</v>
      </c>
      <c r="J29" s="36"/>
      <c r="K29" s="43">
        <f>J27-J32</f>
        <v>229.59614257092306</v>
      </c>
      <c r="L29" s="36"/>
      <c r="M29" s="43">
        <f>L27-L32</f>
        <v>275.90037237122965</v>
      </c>
      <c r="N29" s="36"/>
      <c r="O29" s="43">
        <f>N27-N32</f>
        <v>298.70389179639659</v>
      </c>
    </row>
    <row r="30" spans="2:16" ht="33" customHeight="1" thickBot="1" x14ac:dyDescent="0.4">
      <c r="B30" s="216"/>
      <c r="C30" s="24" t="s">
        <v>16</v>
      </c>
      <c r="D30" s="36"/>
      <c r="E30" s="36"/>
      <c r="F30" s="43">
        <f>F27*F24</f>
        <v>271.14338929188057</v>
      </c>
      <c r="G30" s="36"/>
      <c r="H30" s="43">
        <f>H27*H24</f>
        <v>266.6005078152179</v>
      </c>
      <c r="I30" s="36"/>
      <c r="J30" s="43">
        <f>J27*J24</f>
        <v>282.02003147933556</v>
      </c>
      <c r="K30" s="36"/>
      <c r="L30" s="43">
        <f>L27*L24</f>
        <v>250.9621588362881</v>
      </c>
      <c r="M30" s="36"/>
      <c r="N30" s="43">
        <f>N27*N24</f>
        <v>243.86231989920779</v>
      </c>
      <c r="O30" s="36"/>
    </row>
    <row r="31" spans="2:16" ht="33" customHeight="1" thickTop="1" thickBot="1" x14ac:dyDescent="0.4">
      <c r="B31" s="217"/>
      <c r="C31" s="25" t="s">
        <v>17</v>
      </c>
      <c r="D31" s="55"/>
      <c r="E31" s="179">
        <f>SUM(E29+F30)</f>
        <v>469.68102459190203</v>
      </c>
      <c r="F31" s="180"/>
      <c r="G31" s="181">
        <f>SUM(G29+H30)</f>
        <v>500.9466016642981</v>
      </c>
      <c r="H31" s="182"/>
      <c r="I31" s="181">
        <f>SUM(I29+J30)</f>
        <v>512.2334247959684</v>
      </c>
      <c r="J31" s="182"/>
      <c r="K31" s="181">
        <f>SUM(K29+L30)</f>
        <v>480.55830140721116</v>
      </c>
      <c r="L31" s="182"/>
      <c r="M31" s="181">
        <f>SUM(M29+N30)</f>
        <v>519.76269227043747</v>
      </c>
      <c r="N31" s="182"/>
      <c r="O31" s="56"/>
    </row>
    <row r="32" spans="2:16" s="53" customFormat="1" ht="33" customHeight="1" thickTop="1" x14ac:dyDescent="0.35">
      <c r="B32" s="54"/>
      <c r="C32" s="22" t="s">
        <v>45</v>
      </c>
      <c r="D32" s="44">
        <f>D28</f>
        <v>310.72155388420839</v>
      </c>
      <c r="E32" s="44">
        <f>E31*E24</f>
        <v>211.24732527842275</v>
      </c>
      <c r="F32" s="44">
        <f>E31*F24</f>
        <v>258.43369931347928</v>
      </c>
      <c r="G32" s="44">
        <f>G31*G24</f>
        <v>232.90558528285325</v>
      </c>
      <c r="H32" s="44">
        <f>G31*H24</f>
        <v>268.04101638144482</v>
      </c>
      <c r="I32" s="44">
        <f>I31*I24</f>
        <v>229.99411275765675</v>
      </c>
      <c r="J32" s="44">
        <f>I31*J24</f>
        <v>282.2393120383116</v>
      </c>
      <c r="K32" s="44">
        <f>K31*K24</f>
        <v>244.83456204208713</v>
      </c>
      <c r="L32" s="44">
        <f>K31*L24</f>
        <v>235.72373936512403</v>
      </c>
      <c r="M32" s="44">
        <f>M31*M24</f>
        <v>283.03622686115892</v>
      </c>
      <c r="N32" s="44">
        <f>M31*N24</f>
        <v>236.72646540927855</v>
      </c>
      <c r="O32" s="57"/>
    </row>
    <row r="33" spans="2:17" s="53" customFormat="1" ht="33" customHeight="1" x14ac:dyDescent="0.35">
      <c r="B33" s="54"/>
      <c r="C33" s="22" t="s">
        <v>46</v>
      </c>
      <c r="D33" s="168">
        <f>SUM(D32+E32)</f>
        <v>521.96887916263108</v>
      </c>
      <c r="E33" s="169"/>
      <c r="F33" s="168">
        <f>SUM(F32+G32)</f>
        <v>491.3392845963325</v>
      </c>
      <c r="G33" s="169"/>
      <c r="H33" s="168">
        <f>SUM(H32+I32)</f>
        <v>498.03512913910157</v>
      </c>
      <c r="I33" s="169"/>
      <c r="J33" s="168">
        <f>SUM(J32+K32)</f>
        <v>527.0738740803987</v>
      </c>
      <c r="K33" s="169"/>
      <c r="L33" s="168">
        <f>SUM(L32+M32)</f>
        <v>518.75996622628293</v>
      </c>
      <c r="M33" s="169"/>
      <c r="N33" s="170"/>
      <c r="O33" s="171"/>
    </row>
    <row r="34" spans="2:17" s="53" customFormat="1" ht="33" customHeight="1" x14ac:dyDescent="0.35">
      <c r="B34" s="54"/>
      <c r="C34" s="22" t="s">
        <v>47</v>
      </c>
      <c r="D34" s="168">
        <f>D33-D27</f>
        <v>12.709689978401229</v>
      </c>
      <c r="E34" s="169"/>
      <c r="F34" s="168">
        <f>F33-F27</f>
        <v>-1.4405085662269812</v>
      </c>
      <c r="G34" s="169"/>
      <c r="H34" s="168">
        <f>H33-H27</f>
        <v>-0.21928055897609511</v>
      </c>
      <c r="I34" s="169"/>
      <c r="J34" s="168">
        <f>J33-J27</f>
        <v>15.238419471164036</v>
      </c>
      <c r="K34" s="169"/>
      <c r="L34" s="168">
        <f>L33-L27</f>
        <v>7.1358544899292724</v>
      </c>
      <c r="M34" s="169"/>
      <c r="N34" s="170"/>
      <c r="O34" s="171"/>
    </row>
    <row r="35" spans="2:17" ht="33" customHeight="1" x14ac:dyDescent="0.35">
      <c r="E35" s="39"/>
      <c r="K35" s="2" t="s">
        <v>14</v>
      </c>
      <c r="L35" s="2" t="s">
        <v>14</v>
      </c>
      <c r="Q35" s="2" t="s">
        <v>14</v>
      </c>
    </row>
    <row r="36" spans="2:17" ht="33" customHeight="1" x14ac:dyDescent="0.35">
      <c r="B36" s="4" t="s">
        <v>14</v>
      </c>
      <c r="C36" s="4" t="s">
        <v>14</v>
      </c>
      <c r="D36" s="176" t="s">
        <v>1</v>
      </c>
      <c r="E36" s="176"/>
      <c r="F36" s="177" t="s">
        <v>2</v>
      </c>
      <c r="G36" s="177"/>
      <c r="H36" s="177" t="s">
        <v>3</v>
      </c>
      <c r="I36" s="177"/>
      <c r="J36" s="177" t="s">
        <v>25</v>
      </c>
      <c r="K36" s="177"/>
      <c r="L36" s="177" t="s">
        <v>43</v>
      </c>
      <c r="M36" s="177"/>
      <c r="N36" s="178" t="s">
        <v>49</v>
      </c>
      <c r="O36" s="178"/>
      <c r="P36" s="1"/>
    </row>
    <row r="37" spans="2:17" ht="33" customHeight="1" x14ac:dyDescent="0.35">
      <c r="B37" s="19"/>
      <c r="C37" s="20"/>
      <c r="D37" s="33" t="s">
        <v>48</v>
      </c>
      <c r="E37" s="34" t="s">
        <v>31</v>
      </c>
      <c r="F37" s="33" t="s">
        <v>48</v>
      </c>
      <c r="G37" s="34" t="s">
        <v>31</v>
      </c>
      <c r="H37" s="33" t="s">
        <v>48</v>
      </c>
      <c r="I37" s="34" t="s">
        <v>31</v>
      </c>
      <c r="J37" s="33" t="s">
        <v>48</v>
      </c>
      <c r="K37" s="34" t="s">
        <v>31</v>
      </c>
      <c r="L37" s="33" t="s">
        <v>48</v>
      </c>
      <c r="M37" s="34" t="s">
        <v>31</v>
      </c>
      <c r="N37" s="33" t="s">
        <v>48</v>
      </c>
      <c r="O37" s="34" t="s">
        <v>31</v>
      </c>
    </row>
    <row r="38" spans="2:17" ht="33" customHeight="1" x14ac:dyDescent="0.35">
      <c r="B38" s="222" t="s">
        <v>39</v>
      </c>
      <c r="C38" s="28" t="s">
        <v>29</v>
      </c>
      <c r="D38" s="52"/>
      <c r="E38" s="45">
        <v>0.50412770281281738</v>
      </c>
      <c r="F38" s="45">
        <v>0.49587229718718262</v>
      </c>
      <c r="G38" s="49">
        <v>0.50341726972224521</v>
      </c>
      <c r="H38" s="49">
        <v>0.49658273027775479</v>
      </c>
      <c r="I38" s="45">
        <v>0.49987589968435875</v>
      </c>
      <c r="J38" s="45">
        <v>0.50012410031564125</v>
      </c>
      <c r="K38" s="49">
        <v>0.50109140203508695</v>
      </c>
      <c r="L38" s="49">
        <v>0.49890859796491305</v>
      </c>
      <c r="M38" s="45">
        <v>0.49956995765220669</v>
      </c>
      <c r="N38" s="45">
        <v>0.50043004234779331</v>
      </c>
      <c r="O38" s="45">
        <v>0.49956995765220669</v>
      </c>
    </row>
    <row r="39" spans="2:17" ht="33" customHeight="1" x14ac:dyDescent="0.35">
      <c r="B39" s="223"/>
      <c r="C39" s="29" t="s">
        <v>18</v>
      </c>
      <c r="D39" s="225">
        <f>D19</f>
        <v>321.23372377077533</v>
      </c>
      <c r="E39" s="226"/>
      <c r="F39" s="225">
        <f>F19</f>
        <v>514.19722527918361</v>
      </c>
      <c r="G39" s="226"/>
      <c r="H39" s="225">
        <f>H19</f>
        <v>505.52165283480849</v>
      </c>
      <c r="I39" s="226"/>
      <c r="J39" s="225">
        <f>J19</f>
        <v>520.32392468709281</v>
      </c>
      <c r="K39" s="226"/>
      <c r="L39" s="225">
        <f>L19</f>
        <v>535.57026469494554</v>
      </c>
      <c r="M39" s="226"/>
      <c r="N39" s="225">
        <f>N19</f>
        <v>551.27399490303389</v>
      </c>
      <c r="O39" s="226"/>
    </row>
    <row r="40" spans="2:17" ht="33" customHeight="1" x14ac:dyDescent="0.35">
      <c r="B40" s="223"/>
      <c r="C40" s="29" t="s">
        <v>44</v>
      </c>
      <c r="D40" s="172">
        <v>0</v>
      </c>
      <c r="E40" s="173"/>
      <c r="F40" s="174">
        <v>86.107538124082112</v>
      </c>
      <c r="G40" s="175"/>
      <c r="H40" s="174">
        <v>-18.842944034777702</v>
      </c>
      <c r="I40" s="175"/>
      <c r="J40" s="174">
        <v>5.9879394413979981</v>
      </c>
      <c r="K40" s="175"/>
      <c r="L40" s="174">
        <v>2.1064126829106726</v>
      </c>
      <c r="M40" s="175"/>
      <c r="N40" s="174">
        <v>2.3937997961721749</v>
      </c>
      <c r="O40" s="175"/>
    </row>
    <row r="41" spans="2:17" ht="33" customHeight="1" x14ac:dyDescent="0.35">
      <c r="B41" s="223"/>
      <c r="C41" s="29" t="s">
        <v>18</v>
      </c>
      <c r="D41" s="225">
        <f>D39-D40</f>
        <v>321.23372377077533</v>
      </c>
      <c r="E41" s="226"/>
      <c r="F41" s="225">
        <f>F39-F40</f>
        <v>428.0896871551015</v>
      </c>
      <c r="G41" s="226"/>
      <c r="H41" s="225">
        <f>H39-H40</f>
        <v>524.36459686958619</v>
      </c>
      <c r="I41" s="226"/>
      <c r="J41" s="225">
        <f>J39-J40</f>
        <v>514.33598524569481</v>
      </c>
      <c r="K41" s="226"/>
      <c r="L41" s="225">
        <f>L39-L40</f>
        <v>533.46385201203486</v>
      </c>
      <c r="M41" s="226"/>
      <c r="N41" s="225">
        <f>N39-N40</f>
        <v>548.88019510686172</v>
      </c>
      <c r="O41" s="226"/>
    </row>
    <row r="42" spans="2:17" ht="33" customHeight="1" x14ac:dyDescent="0.35">
      <c r="B42" s="223"/>
      <c r="C42" s="30" t="s">
        <v>28</v>
      </c>
      <c r="D42" s="46">
        <v>279.07046899512613</v>
      </c>
      <c r="E42" s="35"/>
      <c r="F42" s="35"/>
      <c r="G42" s="35"/>
      <c r="H42" s="35"/>
      <c r="I42" s="35"/>
      <c r="J42" s="35"/>
      <c r="K42" s="35"/>
      <c r="L42" s="35"/>
      <c r="M42" s="35"/>
      <c r="N42" s="35"/>
      <c r="O42" s="35"/>
    </row>
    <row r="43" spans="2:17" ht="33" customHeight="1" x14ac:dyDescent="0.35">
      <c r="B43" s="223"/>
      <c r="C43" s="30" t="s">
        <v>15</v>
      </c>
      <c r="D43" s="36"/>
      <c r="E43" s="45">
        <f>D41-D46</f>
        <v>42.163254775649193</v>
      </c>
      <c r="F43" s="36"/>
      <c r="G43" s="45">
        <f>F41-F46</f>
        <v>301.91940860730256</v>
      </c>
      <c r="H43" s="36"/>
      <c r="I43" s="45">
        <f>H41-H46</f>
        <v>245.13125527301156</v>
      </c>
      <c r="J43" s="36"/>
      <c r="K43" s="45">
        <f>J41-J46</f>
        <v>263.09210325226672</v>
      </c>
      <c r="L43" s="36"/>
      <c r="M43" s="45">
        <f>L41-L46</f>
        <v>269.42056473357928</v>
      </c>
      <c r="N43" s="36"/>
      <c r="O43" s="45">
        <f>N41-N46</f>
        <v>276.59785847545504</v>
      </c>
    </row>
    <row r="44" spans="2:17" ht="33" customHeight="1" thickBot="1" x14ac:dyDescent="0.4">
      <c r="B44" s="223"/>
      <c r="C44" s="31" t="s">
        <v>19</v>
      </c>
      <c r="D44" s="36"/>
      <c r="E44" s="36"/>
      <c r="F44" s="45">
        <f>F41*F38</f>
        <v>212.27781657174253</v>
      </c>
      <c r="G44" s="36"/>
      <c r="H44" s="45">
        <f>H41*H38</f>
        <v>260.39040317449337</v>
      </c>
      <c r="I44" s="36"/>
      <c r="J44" s="45">
        <f>J41*J38</f>
        <v>257.23182188096206</v>
      </c>
      <c r="K44" s="36"/>
      <c r="L44" s="45">
        <f>L41*L38</f>
        <v>266.14970247228615</v>
      </c>
      <c r="M44" s="36"/>
      <c r="N44" s="45">
        <f>N41*N38</f>
        <v>274.67613928119187</v>
      </c>
      <c r="O44" s="36"/>
    </row>
    <row r="45" spans="2:17" ht="33" customHeight="1" thickTop="1" thickBot="1" x14ac:dyDescent="0.4">
      <c r="B45" s="224"/>
      <c r="C45" s="32" t="s">
        <v>20</v>
      </c>
      <c r="D45" s="37"/>
      <c r="E45" s="227">
        <f>SUM(E43+F44)</f>
        <v>254.44107134739173</v>
      </c>
      <c r="F45" s="228"/>
      <c r="G45" s="181">
        <f>SUM(G43+H44)</f>
        <v>562.30981178179593</v>
      </c>
      <c r="H45" s="229"/>
      <c r="I45" s="230">
        <f>SUM(I43+J44)</f>
        <v>502.36307715397362</v>
      </c>
      <c r="J45" s="229"/>
      <c r="K45" s="230">
        <f>SUM(K43+L44)</f>
        <v>529.24180572455293</v>
      </c>
      <c r="L45" s="229"/>
      <c r="M45" s="230">
        <f>SUM(M43+N44)</f>
        <v>544.09670401477115</v>
      </c>
      <c r="N45" s="229"/>
      <c r="O45" s="38"/>
    </row>
    <row r="46" spans="2:17" s="53" customFormat="1" ht="33" customHeight="1" thickTop="1" x14ac:dyDescent="0.35">
      <c r="B46" s="54"/>
      <c r="C46" s="59" t="s">
        <v>45</v>
      </c>
      <c r="D46" s="45">
        <f>D42</f>
        <v>279.07046899512613</v>
      </c>
      <c r="E46" s="45">
        <f>E45*E38</f>
        <v>128.27079279959275</v>
      </c>
      <c r="F46" s="45">
        <f>E45*F38</f>
        <v>126.17027854779897</v>
      </c>
      <c r="G46" s="45">
        <f>G45*G38</f>
        <v>283.0764701852213</v>
      </c>
      <c r="H46" s="45">
        <f>G45*H38</f>
        <v>279.23334159657463</v>
      </c>
      <c r="I46" s="45">
        <f>I45*I38</f>
        <v>251.1191951605455</v>
      </c>
      <c r="J46" s="45">
        <f>I45*J38</f>
        <v>251.24388199342812</v>
      </c>
      <c r="K46" s="45">
        <f>K45*K38</f>
        <v>265.19851844609735</v>
      </c>
      <c r="L46" s="45">
        <f>K45*L38</f>
        <v>264.04328727845558</v>
      </c>
      <c r="M46" s="45">
        <f>M45*M38</f>
        <v>271.81436738336447</v>
      </c>
      <c r="N46" s="45">
        <f>M45*N38</f>
        <v>272.28233663140668</v>
      </c>
      <c r="O46" s="60"/>
    </row>
    <row r="47" spans="2:17" s="53" customFormat="1" ht="33" customHeight="1" x14ac:dyDescent="0.35">
      <c r="B47" s="54" t="s">
        <v>14</v>
      </c>
      <c r="C47" s="30" t="s">
        <v>46</v>
      </c>
      <c r="D47" s="159">
        <f>SUM(D46+E46)</f>
        <v>407.34126179471889</v>
      </c>
      <c r="E47" s="159"/>
      <c r="F47" s="159">
        <f>SUM(F46+G46)</f>
        <v>409.24674873302024</v>
      </c>
      <c r="G47" s="159"/>
      <c r="H47" s="159">
        <f>SUM(H46+I46)</f>
        <v>530.35253675712011</v>
      </c>
      <c r="I47" s="159"/>
      <c r="J47" s="159">
        <f>SUM(J46+K46)</f>
        <v>516.4424004395255</v>
      </c>
      <c r="K47" s="159"/>
      <c r="L47" s="159">
        <f>SUM(L46+M46)</f>
        <v>535.85765466182011</v>
      </c>
      <c r="M47" s="159"/>
      <c r="N47" s="162"/>
      <c r="O47" s="163"/>
    </row>
    <row r="48" spans="2:17" s="53" customFormat="1" ht="33" customHeight="1" thickBot="1" x14ac:dyDescent="0.4">
      <c r="B48" s="61"/>
      <c r="C48" s="58" t="s">
        <v>47</v>
      </c>
      <c r="D48" s="164">
        <f>D47-D41</f>
        <v>86.107538023943562</v>
      </c>
      <c r="E48" s="164"/>
      <c r="F48" s="164">
        <f>F47-F41</f>
        <v>-18.842938422081261</v>
      </c>
      <c r="G48" s="164"/>
      <c r="H48" s="164">
        <f>H47-H41</f>
        <v>5.987939887533912</v>
      </c>
      <c r="I48" s="164"/>
      <c r="J48" s="165">
        <f>J47-J41</f>
        <v>2.106415193830685</v>
      </c>
      <c r="K48" s="166"/>
      <c r="L48" s="164">
        <f>L47-L41</f>
        <v>2.3938026497852434</v>
      </c>
      <c r="M48" s="164"/>
      <c r="N48" s="167"/>
      <c r="O48" s="167"/>
    </row>
    <row r="49" spans="2:14" ht="15" thickTop="1" x14ac:dyDescent="0.35"/>
    <row r="50" spans="2:14" ht="33" customHeight="1" x14ac:dyDescent="0.35">
      <c r="E50" s="160">
        <v>45200</v>
      </c>
      <c r="F50" s="161"/>
      <c r="G50" s="160">
        <v>45566</v>
      </c>
      <c r="H50" s="161"/>
      <c r="I50" s="160">
        <v>45931</v>
      </c>
      <c r="J50" s="161"/>
      <c r="K50" s="160">
        <v>46296</v>
      </c>
      <c r="L50" s="161"/>
      <c r="M50" s="160">
        <v>46661</v>
      </c>
      <c r="N50" s="161"/>
    </row>
    <row r="51" spans="2:14" ht="33" customHeight="1" x14ac:dyDescent="0.35">
      <c r="B51" s="231" t="s">
        <v>21</v>
      </c>
      <c r="C51" s="17" t="s">
        <v>22</v>
      </c>
      <c r="D51" s="16"/>
      <c r="E51" s="233">
        <f>E31</f>
        <v>469.68102459190203</v>
      </c>
      <c r="F51" s="233"/>
      <c r="G51" s="233">
        <f>G31</f>
        <v>500.9466016642981</v>
      </c>
      <c r="H51" s="233"/>
      <c r="I51" s="233">
        <f>I31</f>
        <v>512.2334247959684</v>
      </c>
      <c r="J51" s="233"/>
      <c r="K51" s="233">
        <f>K31</f>
        <v>480.55830140721116</v>
      </c>
      <c r="L51" s="233"/>
      <c r="M51" s="233">
        <f>M31</f>
        <v>519.76269227043747</v>
      </c>
      <c r="N51" s="233"/>
    </row>
    <row r="52" spans="2:14" ht="33" customHeight="1" thickBot="1" x14ac:dyDescent="0.4">
      <c r="B52" s="232"/>
      <c r="C52" s="18" t="s">
        <v>23</v>
      </c>
      <c r="D52" s="41"/>
      <c r="E52" s="234">
        <f>E45</f>
        <v>254.44107134739173</v>
      </c>
      <c r="F52" s="234"/>
      <c r="G52" s="234">
        <f>G45</f>
        <v>562.30981178179593</v>
      </c>
      <c r="H52" s="234"/>
      <c r="I52" s="234">
        <f>I45</f>
        <v>502.36307715397362</v>
      </c>
      <c r="J52" s="234"/>
      <c r="K52" s="234">
        <f>K45</f>
        <v>529.24180572455293</v>
      </c>
      <c r="L52" s="234"/>
      <c r="M52" s="234">
        <f>M45</f>
        <v>544.09670401477115</v>
      </c>
      <c r="N52" s="234"/>
    </row>
    <row r="53" spans="2:14" ht="33" customHeight="1" thickTop="1" thickBot="1" x14ac:dyDescent="0.4">
      <c r="B53" s="232"/>
      <c r="C53" s="40" t="s">
        <v>24</v>
      </c>
      <c r="D53" s="42"/>
      <c r="E53" s="236">
        <f>SUM(E51:F52)</f>
        <v>724.12209593929379</v>
      </c>
      <c r="F53" s="236"/>
      <c r="G53" s="235">
        <f t="shared" ref="G53" si="33">SUM(G51:H52)</f>
        <v>1063.256413446094</v>
      </c>
      <c r="H53" s="235"/>
      <c r="I53" s="235">
        <f t="shared" ref="I53" si="34">SUM(I51:J52)</f>
        <v>1014.596501949942</v>
      </c>
      <c r="J53" s="235"/>
      <c r="K53" s="235">
        <f t="shared" ref="K53" si="35">SUM(K51:L52)</f>
        <v>1009.8001071317641</v>
      </c>
      <c r="L53" s="235"/>
      <c r="M53" s="235">
        <f t="shared" ref="M53" si="36">SUM(M51:N52)</f>
        <v>1063.8593962852087</v>
      </c>
      <c r="N53" s="235"/>
    </row>
    <row r="54" spans="2:14" ht="15" thickTop="1" x14ac:dyDescent="0.35"/>
    <row r="56" spans="2:14" x14ac:dyDescent="0.35">
      <c r="D56" s="2" t="s">
        <v>14</v>
      </c>
    </row>
  </sheetData>
  <mergeCells count="210">
    <mergeCell ref="B51:B53"/>
    <mergeCell ref="K51:L51"/>
    <mergeCell ref="M51:N51"/>
    <mergeCell ref="K52:L52"/>
    <mergeCell ref="G52:H52"/>
    <mergeCell ref="I52:J52"/>
    <mergeCell ref="E51:F51"/>
    <mergeCell ref="K53:L53"/>
    <mergeCell ref="M53:N53"/>
    <mergeCell ref="M52:N52"/>
    <mergeCell ref="E53:F53"/>
    <mergeCell ref="G53:H53"/>
    <mergeCell ref="G51:H51"/>
    <mergeCell ref="I51:J51"/>
    <mergeCell ref="E52:F52"/>
    <mergeCell ref="I53:J53"/>
    <mergeCell ref="B38:B45"/>
    <mergeCell ref="D39:E39"/>
    <mergeCell ref="F39:G39"/>
    <mergeCell ref="H39:I39"/>
    <mergeCell ref="J39:K39"/>
    <mergeCell ref="L39:M39"/>
    <mergeCell ref="N39:O39"/>
    <mergeCell ref="F41:G41"/>
    <mergeCell ref="H41:I41"/>
    <mergeCell ref="J41:K41"/>
    <mergeCell ref="L41:M41"/>
    <mergeCell ref="N41:O41"/>
    <mergeCell ref="D41:E41"/>
    <mergeCell ref="E45:F45"/>
    <mergeCell ref="G45:H45"/>
    <mergeCell ref="I45:J45"/>
    <mergeCell ref="K45:L45"/>
    <mergeCell ref="M45:N45"/>
    <mergeCell ref="N20:O20"/>
    <mergeCell ref="N22:O22"/>
    <mergeCell ref="N25:O25"/>
    <mergeCell ref="M31:N31"/>
    <mergeCell ref="B24:B31"/>
    <mergeCell ref="L25:M25"/>
    <mergeCell ref="L22:M22"/>
    <mergeCell ref="B13:B20"/>
    <mergeCell ref="D19:E19"/>
    <mergeCell ref="F19:G19"/>
    <mergeCell ref="H19:I19"/>
    <mergeCell ref="J19:K19"/>
    <mergeCell ref="L19:M19"/>
    <mergeCell ref="D20:E20"/>
    <mergeCell ref="F20:G20"/>
    <mergeCell ref="H20:I20"/>
    <mergeCell ref="J20:K20"/>
    <mergeCell ref="L20:M20"/>
    <mergeCell ref="L13:M13"/>
    <mergeCell ref="D14:E14"/>
    <mergeCell ref="F14:G14"/>
    <mergeCell ref="H14:I14"/>
    <mergeCell ref="J14:K14"/>
    <mergeCell ref="L14:M14"/>
    <mergeCell ref="N2:O2"/>
    <mergeCell ref="N3:O3"/>
    <mergeCell ref="N4:O4"/>
    <mergeCell ref="N5:O5"/>
    <mergeCell ref="N7:O7"/>
    <mergeCell ref="D22:E22"/>
    <mergeCell ref="F22:G22"/>
    <mergeCell ref="H22:I22"/>
    <mergeCell ref="D25:E25"/>
    <mergeCell ref="F25:G25"/>
    <mergeCell ref="H25:I25"/>
    <mergeCell ref="J25:K25"/>
    <mergeCell ref="J22:K22"/>
    <mergeCell ref="N15:O15"/>
    <mergeCell ref="N16:O16"/>
    <mergeCell ref="N17:O17"/>
    <mergeCell ref="N18:O18"/>
    <mergeCell ref="N19:O19"/>
    <mergeCell ref="N8:O8"/>
    <mergeCell ref="N10:O10"/>
    <mergeCell ref="N11:O11"/>
    <mergeCell ref="N13:O13"/>
    <mergeCell ref="N14:O14"/>
    <mergeCell ref="N9:O9"/>
    <mergeCell ref="L3:M3"/>
    <mergeCell ref="D15:E15"/>
    <mergeCell ref="F15:G15"/>
    <mergeCell ref="H15:I15"/>
    <mergeCell ref="J15:K15"/>
    <mergeCell ref="L15:M15"/>
    <mergeCell ref="D2:E2"/>
    <mergeCell ref="F2:G2"/>
    <mergeCell ref="H2:I2"/>
    <mergeCell ref="J2:K2"/>
    <mergeCell ref="L2:M2"/>
    <mergeCell ref="L4:M4"/>
    <mergeCell ref="D5:E5"/>
    <mergeCell ref="F5:G5"/>
    <mergeCell ref="H5:I5"/>
    <mergeCell ref="J5:K5"/>
    <mergeCell ref="L5:M5"/>
    <mergeCell ref="L11:M11"/>
    <mergeCell ref="L7:M7"/>
    <mergeCell ref="L8:M8"/>
    <mergeCell ref="D13:E13"/>
    <mergeCell ref="F13:G13"/>
    <mergeCell ref="H13:I13"/>
    <mergeCell ref="J13:K13"/>
    <mergeCell ref="B3:B5"/>
    <mergeCell ref="D11:E11"/>
    <mergeCell ref="F11:G11"/>
    <mergeCell ref="H11:I11"/>
    <mergeCell ref="J11:K11"/>
    <mergeCell ref="D4:E4"/>
    <mergeCell ref="F4:G4"/>
    <mergeCell ref="H4:I4"/>
    <mergeCell ref="J4:K4"/>
    <mergeCell ref="D3:E3"/>
    <mergeCell ref="F3:G3"/>
    <mergeCell ref="H3:I3"/>
    <mergeCell ref="J3:K3"/>
    <mergeCell ref="J7:K7"/>
    <mergeCell ref="D8:E8"/>
    <mergeCell ref="F8:G8"/>
    <mergeCell ref="H8:I8"/>
    <mergeCell ref="J8:K8"/>
    <mergeCell ref="D10:E10"/>
    <mergeCell ref="F10:G10"/>
    <mergeCell ref="B7:B11"/>
    <mergeCell ref="D7:E7"/>
    <mergeCell ref="F7:G7"/>
    <mergeCell ref="H7:I7"/>
    <mergeCell ref="D9:E9"/>
    <mergeCell ref="F9:G9"/>
    <mergeCell ref="H9:I9"/>
    <mergeCell ref="J9:K9"/>
    <mergeCell ref="L9:M9"/>
    <mergeCell ref="H10:I10"/>
    <mergeCell ref="J10:K10"/>
    <mergeCell ref="L10:M10"/>
    <mergeCell ref="D18:E18"/>
    <mergeCell ref="F18:G18"/>
    <mergeCell ref="H18:I18"/>
    <mergeCell ref="J18:K18"/>
    <mergeCell ref="L18:M18"/>
    <mergeCell ref="D16:E16"/>
    <mergeCell ref="F16:G16"/>
    <mergeCell ref="H16:I16"/>
    <mergeCell ref="J16:K16"/>
    <mergeCell ref="L16:M16"/>
    <mergeCell ref="D17:E17"/>
    <mergeCell ref="F17:G17"/>
    <mergeCell ref="H17:I17"/>
    <mergeCell ref="J17:K17"/>
    <mergeCell ref="L17:M17"/>
    <mergeCell ref="F33:G33"/>
    <mergeCell ref="H33:I33"/>
    <mergeCell ref="J33:K33"/>
    <mergeCell ref="L33:M33"/>
    <mergeCell ref="N33:O33"/>
    <mergeCell ref="D26:E26"/>
    <mergeCell ref="F26:G26"/>
    <mergeCell ref="H26:I26"/>
    <mergeCell ref="J26:K26"/>
    <mergeCell ref="L26:M26"/>
    <mergeCell ref="N26:O26"/>
    <mergeCell ref="D27:E27"/>
    <mergeCell ref="F27:G27"/>
    <mergeCell ref="H27:I27"/>
    <mergeCell ref="J27:K27"/>
    <mergeCell ref="L27:M27"/>
    <mergeCell ref="N27:O27"/>
    <mergeCell ref="E31:F31"/>
    <mergeCell ref="G31:H31"/>
    <mergeCell ref="I31:J31"/>
    <mergeCell ref="K31:L31"/>
    <mergeCell ref="D33:E33"/>
    <mergeCell ref="D34:E34"/>
    <mergeCell ref="F34:G34"/>
    <mergeCell ref="H34:I34"/>
    <mergeCell ref="J34:K34"/>
    <mergeCell ref="L34:M34"/>
    <mergeCell ref="N34:O34"/>
    <mergeCell ref="D40:E40"/>
    <mergeCell ref="F40:G40"/>
    <mergeCell ref="H40:I40"/>
    <mergeCell ref="J40:K40"/>
    <mergeCell ref="L40:M40"/>
    <mergeCell ref="N40:O40"/>
    <mergeCell ref="D36:E36"/>
    <mergeCell ref="F36:G36"/>
    <mergeCell ref="H36:I36"/>
    <mergeCell ref="J36:K36"/>
    <mergeCell ref="L36:M36"/>
    <mergeCell ref="N36:O36"/>
    <mergeCell ref="L47:M47"/>
    <mergeCell ref="D47:E47"/>
    <mergeCell ref="F47:G47"/>
    <mergeCell ref="H47:I47"/>
    <mergeCell ref="J47:K47"/>
    <mergeCell ref="E50:F50"/>
    <mergeCell ref="G50:H50"/>
    <mergeCell ref="I50:J50"/>
    <mergeCell ref="K50:L50"/>
    <mergeCell ref="M50:N50"/>
    <mergeCell ref="N47:O47"/>
    <mergeCell ref="D48:E48"/>
    <mergeCell ref="F48:G48"/>
    <mergeCell ref="H48:I48"/>
    <mergeCell ref="J48:K48"/>
    <mergeCell ref="L48:M48"/>
    <mergeCell ref="N48:O48"/>
  </mergeCells>
  <pageMargins left="0.7" right="0.7" top="0.75" bottom="0.75" header="0.3" footer="0.3"/>
  <pageSetup paperSize="9" orientation="portrait" r:id="rId1"/>
  <ignoredErrors>
    <ignoredError sqref="F46:L46 F32:L32"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901058D149C14987EE7CC6CABD9357" ma:contentTypeVersion="10" ma:contentTypeDescription="Create a new document." ma:contentTypeScope="" ma:versionID="10d57ec11f320d9634fc4faef070037c">
  <xsd:schema xmlns:xsd="http://www.w3.org/2001/XMLSchema" xmlns:xs="http://www.w3.org/2001/XMLSchema" xmlns:p="http://schemas.microsoft.com/office/2006/metadata/properties" xmlns:ns2="2da05d4c-d30b-4835-9c25-258ad1854f35" targetNamespace="http://schemas.microsoft.com/office/2006/metadata/properties" ma:root="true" ma:fieldsID="bd4c9af12169b9353c59e27e7cbb576c" ns2:_="">
    <xsd:import namespace="2da05d4c-d30b-4835-9c25-258ad1854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D15126-5DCE-4583-ACFD-86DFA412B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C91B3-4599-4BBC-80FD-F9A98C23458B}">
  <ds:schemaRefs>
    <ds:schemaRef ds:uri="http://schemas.microsoft.com/sharepoint/v3/contenttype/forms"/>
  </ds:schemaRefs>
</ds:datastoreItem>
</file>

<file path=customXml/itemProps3.xml><?xml version="1.0" encoding="utf-8"?>
<ds:datastoreItem xmlns:ds="http://schemas.openxmlformats.org/officeDocument/2006/customXml" ds:itemID="{41153311-9980-4E53-92BF-75B8BAFC9190}">
  <ds:schemaRefs>
    <ds:schemaRef ds:uri="2da05d4c-d30b-4835-9c25-258ad1854f35"/>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GY Target Revenue 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Kieran McGoldrick</cp:lastModifiedBy>
  <cp:revision/>
  <dcterms:created xsi:type="dcterms:W3CDTF">2020-05-22T09:43:45Z</dcterms:created>
  <dcterms:modified xsi:type="dcterms:W3CDTF">2023-08-30T10:34:55Z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0x01010084901058D149C14987EE7CC6CABD9357</vt:lpwstr>
  </property>
</Properties>
</file>