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stuart_rickerby_uk_nationalgrid_com/Documents/Documents/Final DD GT Docs/"/>
    </mc:Choice>
  </mc:AlternateContent>
  <xr:revisionPtr revIDLastSave="0" documentId="8_{E346334B-F7DC-456A-88BA-228DB7AF4E9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leet Growth" sheetId="4" r:id="rId1"/>
    <sheet name="Unit Costs &amp; Other Assumptions" sheetId="2" state="hidden" r:id="rId2"/>
    <sheet name="Extract 3.07_Non_Op_Capex" sheetId="5" state="hidden" r:id="rId3"/>
    <sheet name="Tables" sheetId="1" state="hidden" r:id="rId4"/>
  </sheets>
  <definedNames>
    <definedName name="_xlnm._FilterDatabase" localSheetId="1" hidden="1">'Unit Costs &amp; Other Assumptions'!$B$19:$O$99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4" l="1"/>
  <c r="M14" i="4"/>
  <c r="N14" i="4"/>
  <c r="O14" i="4"/>
  <c r="P14" i="4"/>
  <c r="T3" i="5" l="1"/>
  <c r="S3" i="5"/>
  <c r="Y99" i="2"/>
  <c r="X99" i="2"/>
  <c r="W99" i="2"/>
  <c r="V99" i="2"/>
  <c r="U99" i="2"/>
  <c r="T99" i="2"/>
  <c r="S99" i="2"/>
  <c r="R99" i="2"/>
  <c r="Q99" i="2"/>
  <c r="O99" i="2"/>
  <c r="N99" i="2"/>
  <c r="M99" i="2"/>
  <c r="L99" i="2"/>
  <c r="K99" i="2"/>
  <c r="J99" i="2"/>
  <c r="I99" i="2"/>
  <c r="H99" i="2"/>
  <c r="G99" i="2"/>
  <c r="Y98" i="2"/>
  <c r="X98" i="2"/>
  <c r="W98" i="2"/>
  <c r="V98" i="2"/>
  <c r="U98" i="2"/>
  <c r="T98" i="2"/>
  <c r="S98" i="2"/>
  <c r="R98" i="2"/>
  <c r="Q98" i="2"/>
  <c r="O98" i="2"/>
  <c r="N98" i="2"/>
  <c r="M98" i="2"/>
  <c r="L98" i="2"/>
  <c r="K98" i="2"/>
  <c r="J98" i="2"/>
  <c r="I98" i="2"/>
  <c r="H98" i="2"/>
  <c r="G98" i="2"/>
  <c r="Y97" i="2"/>
  <c r="X97" i="2"/>
  <c r="W97" i="2"/>
  <c r="V97" i="2"/>
  <c r="U97" i="2"/>
  <c r="T97" i="2"/>
  <c r="S97" i="2"/>
  <c r="R97" i="2"/>
  <c r="Q97" i="2"/>
  <c r="O97" i="2"/>
  <c r="N97" i="2"/>
  <c r="M97" i="2"/>
  <c r="L97" i="2"/>
  <c r="K97" i="2"/>
  <c r="J97" i="2"/>
  <c r="I97" i="2"/>
  <c r="H97" i="2"/>
  <c r="G97" i="2"/>
  <c r="Y96" i="2"/>
  <c r="X96" i="2"/>
  <c r="W96" i="2"/>
  <c r="V96" i="2"/>
  <c r="U96" i="2"/>
  <c r="T96" i="2"/>
  <c r="S96" i="2"/>
  <c r="R96" i="2"/>
  <c r="Q96" i="2"/>
  <c r="O96" i="2"/>
  <c r="N96" i="2"/>
  <c r="M96" i="2"/>
  <c r="L96" i="2"/>
  <c r="K96" i="2"/>
  <c r="J96" i="2"/>
  <c r="I96" i="2"/>
  <c r="H96" i="2"/>
  <c r="G96" i="2"/>
  <c r="Y95" i="2"/>
  <c r="X95" i="2"/>
  <c r="W95" i="2"/>
  <c r="V95" i="2"/>
  <c r="U95" i="2"/>
  <c r="T95" i="2"/>
  <c r="S95" i="2"/>
  <c r="R95" i="2"/>
  <c r="Q95" i="2"/>
  <c r="O95" i="2"/>
  <c r="N95" i="2"/>
  <c r="M95" i="2"/>
  <c r="L95" i="2"/>
  <c r="K95" i="2"/>
  <c r="J95" i="2"/>
  <c r="I95" i="2"/>
  <c r="H95" i="2"/>
  <c r="G95" i="2"/>
  <c r="Y94" i="2"/>
  <c r="X94" i="2"/>
  <c r="W94" i="2"/>
  <c r="V94" i="2"/>
  <c r="U94" i="2"/>
  <c r="T94" i="2"/>
  <c r="S94" i="2"/>
  <c r="R94" i="2"/>
  <c r="Q94" i="2"/>
  <c r="O94" i="2"/>
  <c r="N94" i="2"/>
  <c r="M94" i="2"/>
  <c r="L94" i="2"/>
  <c r="K94" i="2"/>
  <c r="J94" i="2"/>
  <c r="I94" i="2"/>
  <c r="H94" i="2"/>
  <c r="G94" i="2"/>
  <c r="Y93" i="2"/>
  <c r="X93" i="2"/>
  <c r="W93" i="2"/>
  <c r="V93" i="2"/>
  <c r="U93" i="2"/>
  <c r="T93" i="2"/>
  <c r="S93" i="2"/>
  <c r="R93" i="2"/>
  <c r="Q93" i="2"/>
  <c r="O93" i="2"/>
  <c r="N93" i="2"/>
  <c r="M93" i="2"/>
  <c r="L93" i="2"/>
  <c r="K93" i="2"/>
  <c r="J93" i="2"/>
  <c r="I93" i="2"/>
  <c r="H93" i="2"/>
  <c r="G93" i="2"/>
  <c r="Y92" i="2"/>
  <c r="X92" i="2"/>
  <c r="W92" i="2"/>
  <c r="V92" i="2"/>
  <c r="U92" i="2"/>
  <c r="T92" i="2"/>
  <c r="S92" i="2"/>
  <c r="R92" i="2"/>
  <c r="Q92" i="2"/>
  <c r="O92" i="2"/>
  <c r="N92" i="2"/>
  <c r="M92" i="2"/>
  <c r="L92" i="2"/>
  <c r="K92" i="2"/>
  <c r="J92" i="2"/>
  <c r="I92" i="2"/>
  <c r="H92" i="2"/>
  <c r="G92" i="2"/>
  <c r="Y91" i="2"/>
  <c r="X91" i="2"/>
  <c r="W91" i="2"/>
  <c r="V91" i="2"/>
  <c r="U91" i="2"/>
  <c r="T91" i="2"/>
  <c r="S91" i="2"/>
  <c r="R91" i="2"/>
  <c r="Q91" i="2"/>
  <c r="O91" i="2"/>
  <c r="N91" i="2"/>
  <c r="M91" i="2"/>
  <c r="L91" i="2"/>
  <c r="K91" i="2"/>
  <c r="J91" i="2"/>
  <c r="I91" i="2"/>
  <c r="H91" i="2"/>
  <c r="G91" i="2"/>
  <c r="Y90" i="2"/>
  <c r="X90" i="2"/>
  <c r="W90" i="2"/>
  <c r="V90" i="2"/>
  <c r="U90" i="2"/>
  <c r="T90" i="2"/>
  <c r="S90" i="2"/>
  <c r="R90" i="2"/>
  <c r="Q90" i="2"/>
  <c r="O90" i="2"/>
  <c r="N90" i="2"/>
  <c r="M90" i="2"/>
  <c r="L90" i="2"/>
  <c r="K90" i="2"/>
  <c r="J90" i="2"/>
  <c r="I90" i="2"/>
  <c r="H90" i="2"/>
  <c r="G90" i="2"/>
  <c r="Y89" i="2"/>
  <c r="X89" i="2"/>
  <c r="W89" i="2"/>
  <c r="V89" i="2"/>
  <c r="U89" i="2"/>
  <c r="T89" i="2"/>
  <c r="S89" i="2"/>
  <c r="R89" i="2"/>
  <c r="Q89" i="2"/>
  <c r="O89" i="2"/>
  <c r="N89" i="2"/>
  <c r="M89" i="2"/>
  <c r="L89" i="2"/>
  <c r="K89" i="2"/>
  <c r="J89" i="2"/>
  <c r="I89" i="2"/>
  <c r="H89" i="2"/>
  <c r="G89" i="2"/>
  <c r="Y88" i="2"/>
  <c r="X88" i="2"/>
  <c r="W88" i="2"/>
  <c r="V88" i="2"/>
  <c r="U88" i="2"/>
  <c r="T88" i="2"/>
  <c r="S88" i="2"/>
  <c r="R88" i="2"/>
  <c r="Q88" i="2"/>
  <c r="O88" i="2"/>
  <c r="N88" i="2"/>
  <c r="M88" i="2"/>
  <c r="L88" i="2"/>
  <c r="K88" i="2"/>
  <c r="J88" i="2"/>
  <c r="I88" i="2"/>
  <c r="H88" i="2"/>
  <c r="G88" i="2"/>
  <c r="Y87" i="2"/>
  <c r="X87" i="2"/>
  <c r="W87" i="2"/>
  <c r="V87" i="2"/>
  <c r="U87" i="2"/>
  <c r="T87" i="2"/>
  <c r="S87" i="2"/>
  <c r="R87" i="2"/>
  <c r="Q87" i="2"/>
  <c r="O87" i="2"/>
  <c r="N87" i="2"/>
  <c r="M87" i="2"/>
  <c r="L87" i="2"/>
  <c r="K87" i="2"/>
  <c r="J87" i="2"/>
  <c r="I87" i="2"/>
  <c r="H87" i="2"/>
  <c r="G87" i="2"/>
  <c r="Y86" i="2"/>
  <c r="X86" i="2"/>
  <c r="W86" i="2"/>
  <c r="V86" i="2"/>
  <c r="U86" i="2"/>
  <c r="T86" i="2"/>
  <c r="S86" i="2"/>
  <c r="R86" i="2"/>
  <c r="Q86" i="2"/>
  <c r="O86" i="2"/>
  <c r="N86" i="2"/>
  <c r="M86" i="2"/>
  <c r="L86" i="2"/>
  <c r="K86" i="2"/>
  <c r="J86" i="2"/>
  <c r="I86" i="2"/>
  <c r="H86" i="2"/>
  <c r="G86" i="2"/>
  <c r="Y85" i="2"/>
  <c r="X85" i="2"/>
  <c r="W85" i="2"/>
  <c r="V85" i="2"/>
  <c r="U85" i="2"/>
  <c r="T85" i="2"/>
  <c r="S85" i="2"/>
  <c r="R85" i="2"/>
  <c r="Q85" i="2"/>
  <c r="O85" i="2"/>
  <c r="N85" i="2"/>
  <c r="M85" i="2"/>
  <c r="L85" i="2"/>
  <c r="K85" i="2"/>
  <c r="J85" i="2"/>
  <c r="I85" i="2"/>
  <c r="H85" i="2"/>
  <c r="G85" i="2"/>
  <c r="Y84" i="2"/>
  <c r="X84" i="2"/>
  <c r="W84" i="2"/>
  <c r="V84" i="2"/>
  <c r="U84" i="2"/>
  <c r="T84" i="2"/>
  <c r="S84" i="2"/>
  <c r="R84" i="2"/>
  <c r="Q84" i="2"/>
  <c r="O84" i="2"/>
  <c r="N84" i="2"/>
  <c r="M84" i="2"/>
  <c r="L84" i="2"/>
  <c r="K84" i="2"/>
  <c r="J84" i="2"/>
  <c r="I84" i="2"/>
  <c r="H84" i="2"/>
  <c r="G84" i="2"/>
  <c r="Y83" i="2"/>
  <c r="X83" i="2"/>
  <c r="W83" i="2"/>
  <c r="V83" i="2"/>
  <c r="U83" i="2"/>
  <c r="T83" i="2"/>
  <c r="S83" i="2"/>
  <c r="R83" i="2"/>
  <c r="Q83" i="2"/>
  <c r="O83" i="2"/>
  <c r="N83" i="2"/>
  <c r="M83" i="2"/>
  <c r="L83" i="2"/>
  <c r="K83" i="2"/>
  <c r="J83" i="2"/>
  <c r="I83" i="2"/>
  <c r="H83" i="2"/>
  <c r="G83" i="2"/>
  <c r="Y82" i="2"/>
  <c r="X82" i="2"/>
  <c r="W82" i="2"/>
  <c r="V82" i="2"/>
  <c r="U82" i="2"/>
  <c r="T82" i="2"/>
  <c r="S82" i="2"/>
  <c r="R82" i="2"/>
  <c r="Q82" i="2"/>
  <c r="O82" i="2"/>
  <c r="N82" i="2"/>
  <c r="M82" i="2"/>
  <c r="L82" i="2"/>
  <c r="K82" i="2"/>
  <c r="J82" i="2"/>
  <c r="I82" i="2"/>
  <c r="H82" i="2"/>
  <c r="G82" i="2"/>
  <c r="Y81" i="2"/>
  <c r="X81" i="2"/>
  <c r="W81" i="2"/>
  <c r="V81" i="2"/>
  <c r="U81" i="2"/>
  <c r="T81" i="2"/>
  <c r="S81" i="2"/>
  <c r="R81" i="2"/>
  <c r="Q81" i="2"/>
  <c r="O81" i="2"/>
  <c r="N81" i="2"/>
  <c r="M81" i="2"/>
  <c r="L81" i="2"/>
  <c r="K81" i="2"/>
  <c r="J81" i="2"/>
  <c r="I81" i="2"/>
  <c r="H81" i="2"/>
  <c r="G81" i="2"/>
  <c r="Y80" i="2"/>
  <c r="X80" i="2"/>
  <c r="W80" i="2"/>
  <c r="V80" i="2"/>
  <c r="U80" i="2"/>
  <c r="T80" i="2"/>
  <c r="S80" i="2"/>
  <c r="R80" i="2"/>
  <c r="Q80" i="2"/>
  <c r="O80" i="2"/>
  <c r="N80" i="2"/>
  <c r="M80" i="2"/>
  <c r="L80" i="2"/>
  <c r="K80" i="2"/>
  <c r="J80" i="2"/>
  <c r="I80" i="2"/>
  <c r="H80" i="2"/>
  <c r="G80" i="2"/>
  <c r="Y79" i="2"/>
  <c r="X79" i="2"/>
  <c r="W79" i="2"/>
  <c r="V79" i="2"/>
  <c r="U79" i="2"/>
  <c r="T79" i="2"/>
  <c r="S79" i="2"/>
  <c r="R79" i="2"/>
  <c r="Q79" i="2"/>
  <c r="O79" i="2"/>
  <c r="N79" i="2"/>
  <c r="M79" i="2"/>
  <c r="L79" i="2"/>
  <c r="K79" i="2"/>
  <c r="J79" i="2"/>
  <c r="I79" i="2"/>
  <c r="H79" i="2"/>
  <c r="G79" i="2"/>
  <c r="Y78" i="2"/>
  <c r="X78" i="2"/>
  <c r="W78" i="2"/>
  <c r="V78" i="2"/>
  <c r="U78" i="2"/>
  <c r="T78" i="2"/>
  <c r="S78" i="2"/>
  <c r="R78" i="2"/>
  <c r="Q78" i="2"/>
  <c r="O78" i="2"/>
  <c r="N78" i="2"/>
  <c r="M78" i="2"/>
  <c r="L78" i="2"/>
  <c r="K78" i="2"/>
  <c r="J78" i="2"/>
  <c r="I78" i="2"/>
  <c r="H78" i="2"/>
  <c r="G78" i="2"/>
  <c r="Y77" i="2"/>
  <c r="X77" i="2"/>
  <c r="W77" i="2"/>
  <c r="V77" i="2"/>
  <c r="U77" i="2"/>
  <c r="T77" i="2"/>
  <c r="S77" i="2"/>
  <c r="R77" i="2"/>
  <c r="Q77" i="2"/>
  <c r="O77" i="2"/>
  <c r="N77" i="2"/>
  <c r="M77" i="2"/>
  <c r="L77" i="2"/>
  <c r="K77" i="2"/>
  <c r="J77" i="2"/>
  <c r="I77" i="2"/>
  <c r="H77" i="2"/>
  <c r="G77" i="2"/>
  <c r="Y76" i="2"/>
  <c r="X76" i="2"/>
  <c r="W76" i="2"/>
  <c r="V76" i="2"/>
  <c r="U76" i="2"/>
  <c r="T76" i="2"/>
  <c r="S76" i="2"/>
  <c r="R76" i="2"/>
  <c r="Q76" i="2"/>
  <c r="O76" i="2"/>
  <c r="N76" i="2"/>
  <c r="M76" i="2"/>
  <c r="L76" i="2"/>
  <c r="K76" i="2"/>
  <c r="J76" i="2"/>
  <c r="I76" i="2"/>
  <c r="H76" i="2"/>
  <c r="G76" i="2"/>
  <c r="Y75" i="2"/>
  <c r="X75" i="2"/>
  <c r="W75" i="2"/>
  <c r="V75" i="2"/>
  <c r="U75" i="2"/>
  <c r="T75" i="2"/>
  <c r="S75" i="2"/>
  <c r="R75" i="2"/>
  <c r="Q75" i="2"/>
  <c r="O75" i="2"/>
  <c r="N75" i="2"/>
  <c r="M75" i="2"/>
  <c r="L75" i="2"/>
  <c r="K75" i="2"/>
  <c r="J75" i="2"/>
  <c r="I75" i="2"/>
  <c r="H75" i="2"/>
  <c r="G75" i="2"/>
  <c r="Y74" i="2"/>
  <c r="X74" i="2"/>
  <c r="W74" i="2"/>
  <c r="V74" i="2"/>
  <c r="U74" i="2"/>
  <c r="T74" i="2"/>
  <c r="S74" i="2"/>
  <c r="R74" i="2"/>
  <c r="Q74" i="2"/>
  <c r="O74" i="2"/>
  <c r="N74" i="2"/>
  <c r="M74" i="2"/>
  <c r="L74" i="2"/>
  <c r="K74" i="2"/>
  <c r="J74" i="2"/>
  <c r="I74" i="2"/>
  <c r="H74" i="2"/>
  <c r="G74" i="2"/>
  <c r="Y73" i="2"/>
  <c r="X73" i="2"/>
  <c r="W73" i="2"/>
  <c r="V73" i="2"/>
  <c r="U73" i="2"/>
  <c r="T73" i="2"/>
  <c r="S73" i="2"/>
  <c r="R73" i="2"/>
  <c r="Q73" i="2"/>
  <c r="O73" i="2"/>
  <c r="N73" i="2"/>
  <c r="M73" i="2"/>
  <c r="L73" i="2"/>
  <c r="K73" i="2"/>
  <c r="J73" i="2"/>
  <c r="I73" i="2"/>
  <c r="H73" i="2"/>
  <c r="G73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Y71" i="2"/>
  <c r="X71" i="2"/>
  <c r="W71" i="2"/>
  <c r="V71" i="2"/>
  <c r="U71" i="2"/>
  <c r="T71" i="2"/>
  <c r="S71" i="2"/>
  <c r="R71" i="2"/>
  <c r="Q71" i="2"/>
  <c r="O71" i="2"/>
  <c r="N71" i="2"/>
  <c r="M71" i="2"/>
  <c r="L71" i="2"/>
  <c r="K71" i="2"/>
  <c r="J71" i="2"/>
  <c r="I71" i="2"/>
  <c r="H71" i="2"/>
  <c r="G71" i="2"/>
  <c r="Y70" i="2"/>
  <c r="X70" i="2"/>
  <c r="W70" i="2"/>
  <c r="V70" i="2"/>
  <c r="U70" i="2"/>
  <c r="T70" i="2"/>
  <c r="S70" i="2"/>
  <c r="R70" i="2"/>
  <c r="Q70" i="2"/>
  <c r="O70" i="2"/>
  <c r="N70" i="2"/>
  <c r="M70" i="2"/>
  <c r="L70" i="2"/>
  <c r="K70" i="2"/>
  <c r="J70" i="2"/>
  <c r="I70" i="2"/>
  <c r="H70" i="2"/>
  <c r="G70" i="2"/>
  <c r="Y69" i="2"/>
  <c r="X69" i="2"/>
  <c r="W69" i="2"/>
  <c r="V69" i="2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Y68" i="2"/>
  <c r="X68" i="2"/>
  <c r="W68" i="2"/>
  <c r="V68" i="2"/>
  <c r="U68" i="2"/>
  <c r="T68" i="2"/>
  <c r="S68" i="2"/>
  <c r="R68" i="2"/>
  <c r="Q68" i="2"/>
  <c r="O68" i="2"/>
  <c r="N68" i="2"/>
  <c r="M68" i="2"/>
  <c r="L68" i="2"/>
  <c r="K68" i="2"/>
  <c r="J68" i="2"/>
  <c r="I68" i="2"/>
  <c r="H68" i="2"/>
  <c r="G68" i="2"/>
  <c r="Y67" i="2"/>
  <c r="X67" i="2"/>
  <c r="W67" i="2"/>
  <c r="V67" i="2"/>
  <c r="U67" i="2"/>
  <c r="T67" i="2"/>
  <c r="S67" i="2"/>
  <c r="R67" i="2"/>
  <c r="Q67" i="2"/>
  <c r="O67" i="2"/>
  <c r="N67" i="2"/>
  <c r="M67" i="2"/>
  <c r="L67" i="2"/>
  <c r="K67" i="2"/>
  <c r="J67" i="2"/>
  <c r="I67" i="2"/>
  <c r="H67" i="2"/>
  <c r="G67" i="2"/>
  <c r="Y66" i="2"/>
  <c r="X66" i="2"/>
  <c r="W66" i="2"/>
  <c r="V66" i="2"/>
  <c r="U66" i="2"/>
  <c r="T66" i="2"/>
  <c r="S66" i="2"/>
  <c r="R66" i="2"/>
  <c r="Q66" i="2"/>
  <c r="O66" i="2"/>
  <c r="N66" i="2"/>
  <c r="M66" i="2"/>
  <c r="L66" i="2"/>
  <c r="K66" i="2"/>
  <c r="J66" i="2"/>
  <c r="I66" i="2"/>
  <c r="H66" i="2"/>
  <c r="G66" i="2"/>
  <c r="Y65" i="2"/>
  <c r="X65" i="2"/>
  <c r="W65" i="2"/>
  <c r="V65" i="2"/>
  <c r="U65" i="2"/>
  <c r="T65" i="2"/>
  <c r="S65" i="2"/>
  <c r="R65" i="2"/>
  <c r="Q65" i="2"/>
  <c r="O65" i="2"/>
  <c r="N65" i="2"/>
  <c r="M65" i="2"/>
  <c r="L65" i="2"/>
  <c r="K65" i="2"/>
  <c r="J65" i="2"/>
  <c r="I65" i="2"/>
  <c r="H65" i="2"/>
  <c r="G65" i="2"/>
  <c r="Y64" i="2"/>
  <c r="X64" i="2"/>
  <c r="W64" i="2"/>
  <c r="V64" i="2"/>
  <c r="U64" i="2"/>
  <c r="T64" i="2"/>
  <c r="S64" i="2"/>
  <c r="R64" i="2"/>
  <c r="Q64" i="2"/>
  <c r="O64" i="2"/>
  <c r="N64" i="2"/>
  <c r="M64" i="2"/>
  <c r="L64" i="2"/>
  <c r="K64" i="2"/>
  <c r="J64" i="2"/>
  <c r="I64" i="2"/>
  <c r="H64" i="2"/>
  <c r="G64" i="2"/>
  <c r="Y63" i="2"/>
  <c r="X63" i="2"/>
  <c r="W63" i="2"/>
  <c r="V63" i="2"/>
  <c r="U63" i="2"/>
  <c r="T63" i="2"/>
  <c r="S63" i="2"/>
  <c r="R63" i="2"/>
  <c r="Q63" i="2"/>
  <c r="O63" i="2"/>
  <c r="N63" i="2"/>
  <c r="M63" i="2"/>
  <c r="L63" i="2"/>
  <c r="K63" i="2"/>
  <c r="J63" i="2"/>
  <c r="I63" i="2"/>
  <c r="H63" i="2"/>
  <c r="G63" i="2"/>
  <c r="Y62" i="2"/>
  <c r="X62" i="2"/>
  <c r="W62" i="2"/>
  <c r="V62" i="2"/>
  <c r="U62" i="2"/>
  <c r="T62" i="2"/>
  <c r="S62" i="2"/>
  <c r="R62" i="2"/>
  <c r="Q62" i="2"/>
  <c r="O62" i="2"/>
  <c r="N62" i="2"/>
  <c r="M62" i="2"/>
  <c r="L62" i="2"/>
  <c r="K62" i="2"/>
  <c r="J62" i="2"/>
  <c r="I62" i="2"/>
  <c r="H62" i="2"/>
  <c r="G62" i="2"/>
  <c r="Y61" i="2"/>
  <c r="X61" i="2"/>
  <c r="W61" i="2"/>
  <c r="V61" i="2"/>
  <c r="U61" i="2"/>
  <c r="T61" i="2"/>
  <c r="S61" i="2"/>
  <c r="R61" i="2"/>
  <c r="Q61" i="2"/>
  <c r="O61" i="2"/>
  <c r="N61" i="2"/>
  <c r="M61" i="2"/>
  <c r="L61" i="2"/>
  <c r="K61" i="2"/>
  <c r="J61" i="2"/>
  <c r="I61" i="2"/>
  <c r="H61" i="2"/>
  <c r="G61" i="2"/>
  <c r="Y60" i="2"/>
  <c r="X60" i="2"/>
  <c r="W60" i="2"/>
  <c r="V60" i="2"/>
  <c r="U60" i="2"/>
  <c r="T60" i="2"/>
  <c r="S60" i="2"/>
  <c r="R60" i="2"/>
  <c r="Q60" i="2"/>
  <c r="O60" i="2"/>
  <c r="N60" i="2"/>
  <c r="M60" i="2"/>
  <c r="L60" i="2"/>
  <c r="K60" i="2"/>
  <c r="J60" i="2"/>
  <c r="I60" i="2"/>
  <c r="H60" i="2"/>
  <c r="G6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Y58" i="2"/>
  <c r="X58" i="2"/>
  <c r="W58" i="2"/>
  <c r="V58" i="2"/>
  <c r="U58" i="2"/>
  <c r="T58" i="2"/>
  <c r="S58" i="2"/>
  <c r="R58" i="2"/>
  <c r="Q58" i="2"/>
  <c r="O58" i="2"/>
  <c r="N58" i="2"/>
  <c r="M58" i="2"/>
  <c r="L58" i="2"/>
  <c r="K58" i="2"/>
  <c r="J58" i="2"/>
  <c r="I58" i="2"/>
  <c r="H58" i="2"/>
  <c r="G58" i="2"/>
  <c r="Y57" i="2"/>
  <c r="X57" i="2"/>
  <c r="W57" i="2"/>
  <c r="V57" i="2"/>
  <c r="U57" i="2"/>
  <c r="T57" i="2"/>
  <c r="S57" i="2"/>
  <c r="R57" i="2"/>
  <c r="Q57" i="2"/>
  <c r="O57" i="2"/>
  <c r="N57" i="2"/>
  <c r="M57" i="2"/>
  <c r="L57" i="2"/>
  <c r="K57" i="2"/>
  <c r="J57" i="2"/>
  <c r="I57" i="2"/>
  <c r="H57" i="2"/>
  <c r="G57" i="2"/>
  <c r="Y56" i="2"/>
  <c r="X56" i="2"/>
  <c r="W56" i="2"/>
  <c r="V56" i="2"/>
  <c r="U56" i="2"/>
  <c r="T56" i="2"/>
  <c r="S56" i="2"/>
  <c r="R56" i="2"/>
  <c r="Q56" i="2"/>
  <c r="O56" i="2"/>
  <c r="N56" i="2"/>
  <c r="M56" i="2"/>
  <c r="L56" i="2"/>
  <c r="K56" i="2"/>
  <c r="J56" i="2"/>
  <c r="I56" i="2"/>
  <c r="H56" i="2"/>
  <c r="G56" i="2"/>
  <c r="Y55" i="2"/>
  <c r="X55" i="2"/>
  <c r="W55" i="2"/>
  <c r="V55" i="2"/>
  <c r="U55" i="2"/>
  <c r="T55" i="2"/>
  <c r="S55" i="2"/>
  <c r="R55" i="2"/>
  <c r="Q55" i="2"/>
  <c r="O55" i="2"/>
  <c r="N55" i="2"/>
  <c r="M55" i="2"/>
  <c r="L55" i="2"/>
  <c r="K55" i="2"/>
  <c r="J55" i="2"/>
  <c r="I55" i="2"/>
  <c r="H55" i="2"/>
  <c r="G55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Y53" i="2"/>
  <c r="X53" i="2"/>
  <c r="W53" i="2"/>
  <c r="V53" i="2"/>
  <c r="U53" i="2"/>
  <c r="T53" i="2"/>
  <c r="S53" i="2"/>
  <c r="R53" i="2"/>
  <c r="Q53" i="2"/>
  <c r="O53" i="2"/>
  <c r="N53" i="2"/>
  <c r="M53" i="2"/>
  <c r="L53" i="2"/>
  <c r="K53" i="2"/>
  <c r="J53" i="2"/>
  <c r="I53" i="2"/>
  <c r="H53" i="2"/>
  <c r="G53" i="2"/>
  <c r="Y52" i="2"/>
  <c r="X52" i="2"/>
  <c r="W52" i="2"/>
  <c r="V52" i="2"/>
  <c r="U52" i="2"/>
  <c r="T52" i="2"/>
  <c r="S52" i="2"/>
  <c r="R52" i="2"/>
  <c r="Q52" i="2"/>
  <c r="O52" i="2"/>
  <c r="N52" i="2"/>
  <c r="M52" i="2"/>
  <c r="L52" i="2"/>
  <c r="K52" i="2"/>
  <c r="J52" i="2"/>
  <c r="I52" i="2"/>
  <c r="H52" i="2"/>
  <c r="G52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Y50" i="2"/>
  <c r="X50" i="2"/>
  <c r="W50" i="2"/>
  <c r="V50" i="2"/>
  <c r="U50" i="2"/>
  <c r="T50" i="2"/>
  <c r="S50" i="2"/>
  <c r="R50" i="2"/>
  <c r="Q50" i="2"/>
  <c r="O50" i="2"/>
  <c r="N50" i="2"/>
  <c r="M50" i="2"/>
  <c r="L50" i="2"/>
  <c r="K50" i="2"/>
  <c r="J50" i="2"/>
  <c r="I50" i="2"/>
  <c r="H50" i="2"/>
  <c r="G50" i="2"/>
  <c r="Y49" i="2"/>
  <c r="X49" i="2"/>
  <c r="W49" i="2"/>
  <c r="V49" i="2"/>
  <c r="U49" i="2"/>
  <c r="T49" i="2"/>
  <c r="S49" i="2"/>
  <c r="R49" i="2"/>
  <c r="Q49" i="2"/>
  <c r="O49" i="2"/>
  <c r="N49" i="2"/>
  <c r="M49" i="2"/>
  <c r="L49" i="2"/>
  <c r="K49" i="2"/>
  <c r="J49" i="2"/>
  <c r="I49" i="2"/>
  <c r="H49" i="2"/>
  <c r="G49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Y47" i="2"/>
  <c r="X47" i="2"/>
  <c r="W47" i="2"/>
  <c r="V47" i="2"/>
  <c r="U47" i="2"/>
  <c r="T47" i="2"/>
  <c r="S47" i="2"/>
  <c r="R47" i="2"/>
  <c r="Q47" i="2"/>
  <c r="O47" i="2"/>
  <c r="N47" i="2"/>
  <c r="M47" i="2"/>
  <c r="L47" i="2"/>
  <c r="K47" i="2"/>
  <c r="J47" i="2"/>
  <c r="I47" i="2"/>
  <c r="H47" i="2"/>
  <c r="G47" i="2"/>
  <c r="Y46" i="2"/>
  <c r="X46" i="2"/>
  <c r="W46" i="2"/>
  <c r="V46" i="2"/>
  <c r="U46" i="2"/>
  <c r="T46" i="2"/>
  <c r="S46" i="2"/>
  <c r="R46" i="2"/>
  <c r="Q46" i="2"/>
  <c r="O46" i="2"/>
  <c r="N46" i="2"/>
  <c r="M46" i="2"/>
  <c r="L46" i="2"/>
  <c r="K46" i="2"/>
  <c r="J46" i="2"/>
  <c r="I46" i="2"/>
  <c r="H46" i="2"/>
  <c r="G46" i="2"/>
  <c r="Y45" i="2"/>
  <c r="X45" i="2"/>
  <c r="W45" i="2"/>
  <c r="V45" i="2"/>
  <c r="U45" i="2"/>
  <c r="T45" i="2"/>
  <c r="S45" i="2"/>
  <c r="R45" i="2"/>
  <c r="Q45" i="2"/>
  <c r="O45" i="2"/>
  <c r="N45" i="2"/>
  <c r="M45" i="2"/>
  <c r="L45" i="2"/>
  <c r="K45" i="2"/>
  <c r="J45" i="2"/>
  <c r="I45" i="2"/>
  <c r="H45" i="2"/>
  <c r="G45" i="2"/>
  <c r="Y44" i="2"/>
  <c r="X44" i="2"/>
  <c r="W44" i="2"/>
  <c r="V44" i="2"/>
  <c r="U44" i="2"/>
  <c r="T44" i="2"/>
  <c r="S44" i="2"/>
  <c r="R44" i="2"/>
  <c r="Q44" i="2"/>
  <c r="O44" i="2"/>
  <c r="N44" i="2"/>
  <c r="M44" i="2"/>
  <c r="L44" i="2"/>
  <c r="K44" i="2"/>
  <c r="J44" i="2"/>
  <c r="I44" i="2"/>
  <c r="H44" i="2"/>
  <c r="G44" i="2"/>
  <c r="Y43" i="2"/>
  <c r="X43" i="2"/>
  <c r="W43" i="2"/>
  <c r="V43" i="2"/>
  <c r="U43" i="2"/>
  <c r="T43" i="2"/>
  <c r="S43" i="2"/>
  <c r="R43" i="2"/>
  <c r="Q43" i="2"/>
  <c r="O43" i="2"/>
  <c r="N43" i="2"/>
  <c r="M43" i="2"/>
  <c r="L43" i="2"/>
  <c r="K43" i="2"/>
  <c r="J43" i="2"/>
  <c r="I43" i="2"/>
  <c r="H43" i="2"/>
  <c r="G43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Y41" i="2"/>
  <c r="X41" i="2"/>
  <c r="W41" i="2"/>
  <c r="V41" i="2"/>
  <c r="U41" i="2"/>
  <c r="T41" i="2"/>
  <c r="S41" i="2"/>
  <c r="R41" i="2"/>
  <c r="Q41" i="2"/>
  <c r="O41" i="2"/>
  <c r="N41" i="2"/>
  <c r="M41" i="2"/>
  <c r="L41" i="2"/>
  <c r="K41" i="2"/>
  <c r="J41" i="2"/>
  <c r="I41" i="2"/>
  <c r="H41" i="2"/>
  <c r="G41" i="2"/>
  <c r="Y40" i="2"/>
  <c r="X40" i="2"/>
  <c r="W40" i="2"/>
  <c r="V40" i="2"/>
  <c r="U40" i="2"/>
  <c r="T40" i="2"/>
  <c r="S40" i="2"/>
  <c r="R40" i="2"/>
  <c r="Q40" i="2"/>
  <c r="O40" i="2"/>
  <c r="N40" i="2"/>
  <c r="M40" i="2"/>
  <c r="L40" i="2"/>
  <c r="K40" i="2"/>
  <c r="J40" i="2"/>
  <c r="I40" i="2"/>
  <c r="H40" i="2"/>
  <c r="G40" i="2"/>
  <c r="Y39" i="2"/>
  <c r="X39" i="2"/>
  <c r="W39" i="2"/>
  <c r="V39" i="2"/>
  <c r="U39" i="2"/>
  <c r="T39" i="2"/>
  <c r="S39" i="2"/>
  <c r="R39" i="2"/>
  <c r="Q39" i="2"/>
  <c r="O39" i="2"/>
  <c r="N39" i="2"/>
  <c r="M39" i="2"/>
  <c r="L39" i="2"/>
  <c r="K39" i="2"/>
  <c r="J39" i="2"/>
  <c r="I39" i="2"/>
  <c r="H39" i="2"/>
  <c r="G39" i="2"/>
  <c r="Y38" i="2"/>
  <c r="X38" i="2"/>
  <c r="W38" i="2"/>
  <c r="V38" i="2"/>
  <c r="U38" i="2"/>
  <c r="T38" i="2"/>
  <c r="S38" i="2"/>
  <c r="R38" i="2"/>
  <c r="Q38" i="2"/>
  <c r="O38" i="2"/>
  <c r="N38" i="2"/>
  <c r="M38" i="2"/>
  <c r="L38" i="2"/>
  <c r="K38" i="2"/>
  <c r="J38" i="2"/>
  <c r="I38" i="2"/>
  <c r="H38" i="2"/>
  <c r="G38" i="2"/>
  <c r="Y37" i="2"/>
  <c r="X37" i="2"/>
  <c r="W37" i="2"/>
  <c r="V37" i="2"/>
  <c r="U37" i="2"/>
  <c r="T37" i="2"/>
  <c r="S37" i="2"/>
  <c r="R37" i="2"/>
  <c r="Q37" i="2"/>
  <c r="O37" i="2"/>
  <c r="N37" i="2"/>
  <c r="M37" i="2"/>
  <c r="L37" i="2"/>
  <c r="K37" i="2"/>
  <c r="J37" i="2"/>
  <c r="I37" i="2"/>
  <c r="H37" i="2"/>
  <c r="G37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Y35" i="2"/>
  <c r="X35" i="2"/>
  <c r="W35" i="2"/>
  <c r="V35" i="2"/>
  <c r="U35" i="2"/>
  <c r="T35" i="2"/>
  <c r="S35" i="2"/>
  <c r="R35" i="2"/>
  <c r="Q35" i="2"/>
  <c r="O35" i="2"/>
  <c r="N35" i="2"/>
  <c r="M35" i="2"/>
  <c r="L35" i="2"/>
  <c r="K35" i="2"/>
  <c r="J35" i="2"/>
  <c r="I35" i="2"/>
  <c r="H35" i="2"/>
  <c r="G35" i="2"/>
  <c r="Y34" i="2"/>
  <c r="X34" i="2"/>
  <c r="W34" i="2"/>
  <c r="V34" i="2"/>
  <c r="U34" i="2"/>
  <c r="T34" i="2"/>
  <c r="S34" i="2"/>
  <c r="R34" i="2"/>
  <c r="Q34" i="2"/>
  <c r="O34" i="2"/>
  <c r="N34" i="2"/>
  <c r="M34" i="2"/>
  <c r="L34" i="2"/>
  <c r="K34" i="2"/>
  <c r="J34" i="2"/>
  <c r="I34" i="2"/>
  <c r="H34" i="2"/>
  <c r="G34" i="2"/>
  <c r="Y33" i="2"/>
  <c r="X33" i="2"/>
  <c r="W33" i="2"/>
  <c r="V33" i="2"/>
  <c r="U33" i="2"/>
  <c r="T33" i="2"/>
  <c r="S33" i="2"/>
  <c r="R33" i="2"/>
  <c r="Q33" i="2"/>
  <c r="O33" i="2"/>
  <c r="N33" i="2"/>
  <c r="M33" i="2"/>
  <c r="L33" i="2"/>
  <c r="K33" i="2"/>
  <c r="J33" i="2"/>
  <c r="I33" i="2"/>
  <c r="H33" i="2"/>
  <c r="G33" i="2"/>
  <c r="Y32" i="2"/>
  <c r="X32" i="2"/>
  <c r="W32" i="2"/>
  <c r="V32" i="2"/>
  <c r="U32" i="2"/>
  <c r="T32" i="2"/>
  <c r="S32" i="2"/>
  <c r="R32" i="2"/>
  <c r="Q32" i="2"/>
  <c r="O32" i="2"/>
  <c r="N32" i="2"/>
  <c r="M32" i="2"/>
  <c r="L32" i="2"/>
  <c r="K32" i="2"/>
  <c r="J32" i="2"/>
  <c r="I32" i="2"/>
  <c r="H32" i="2"/>
  <c r="G32" i="2"/>
  <c r="Y31" i="2"/>
  <c r="X31" i="2"/>
  <c r="W31" i="2"/>
  <c r="V31" i="2"/>
  <c r="U31" i="2"/>
  <c r="T31" i="2"/>
  <c r="S31" i="2"/>
  <c r="R31" i="2"/>
  <c r="Q31" i="2"/>
  <c r="O31" i="2"/>
  <c r="N31" i="2"/>
  <c r="M31" i="2"/>
  <c r="L31" i="2"/>
  <c r="K31" i="2"/>
  <c r="J31" i="2"/>
  <c r="I31" i="2"/>
  <c r="H31" i="2"/>
  <c r="G31" i="2"/>
  <c r="Y30" i="2"/>
  <c r="X30" i="2"/>
  <c r="W30" i="2"/>
  <c r="V30" i="2"/>
  <c r="U30" i="2"/>
  <c r="T30" i="2"/>
  <c r="S30" i="2"/>
  <c r="R30" i="2"/>
  <c r="Q30" i="2"/>
  <c r="O30" i="2"/>
  <c r="N30" i="2"/>
  <c r="M30" i="2"/>
  <c r="L30" i="2"/>
  <c r="K30" i="2"/>
  <c r="J30" i="2"/>
  <c r="I30" i="2"/>
  <c r="H30" i="2"/>
  <c r="G30" i="2"/>
  <c r="Y29" i="2"/>
  <c r="X29" i="2"/>
  <c r="W29" i="2"/>
  <c r="V29" i="2"/>
  <c r="U29" i="2"/>
  <c r="T29" i="2"/>
  <c r="S29" i="2"/>
  <c r="R29" i="2"/>
  <c r="Q29" i="2"/>
  <c r="O29" i="2"/>
  <c r="N29" i="2"/>
  <c r="M29" i="2"/>
  <c r="L29" i="2"/>
  <c r="K29" i="2"/>
  <c r="J29" i="2"/>
  <c r="I29" i="2"/>
  <c r="H29" i="2"/>
  <c r="G29" i="2"/>
  <c r="Y28" i="2"/>
  <c r="X28" i="2"/>
  <c r="W28" i="2"/>
  <c r="V28" i="2"/>
  <c r="U28" i="2"/>
  <c r="T28" i="2"/>
  <c r="S28" i="2"/>
  <c r="R28" i="2"/>
  <c r="Q28" i="2"/>
  <c r="O28" i="2"/>
  <c r="N28" i="2"/>
  <c r="M28" i="2"/>
  <c r="L28" i="2"/>
  <c r="K28" i="2"/>
  <c r="J28" i="2"/>
  <c r="I28" i="2"/>
  <c r="H28" i="2"/>
  <c r="G28" i="2"/>
  <c r="Y27" i="2"/>
  <c r="X27" i="2"/>
  <c r="W27" i="2"/>
  <c r="V27" i="2"/>
  <c r="U27" i="2"/>
  <c r="T27" i="2"/>
  <c r="S27" i="2"/>
  <c r="R27" i="2"/>
  <c r="Q27" i="2"/>
  <c r="O27" i="2"/>
  <c r="N27" i="2"/>
  <c r="M27" i="2"/>
  <c r="L27" i="2"/>
  <c r="K27" i="2"/>
  <c r="J27" i="2"/>
  <c r="I27" i="2"/>
  <c r="H27" i="2"/>
  <c r="G27" i="2"/>
  <c r="Y26" i="2"/>
  <c r="X26" i="2"/>
  <c r="W26" i="2"/>
  <c r="V26" i="2"/>
  <c r="U26" i="2"/>
  <c r="T26" i="2"/>
  <c r="S26" i="2"/>
  <c r="R26" i="2"/>
  <c r="Q26" i="2"/>
  <c r="O26" i="2"/>
  <c r="N26" i="2"/>
  <c r="M26" i="2"/>
  <c r="L26" i="2"/>
  <c r="K26" i="2"/>
  <c r="J26" i="2"/>
  <c r="I26" i="2"/>
  <c r="H26" i="2"/>
  <c r="G26" i="2"/>
  <c r="Y25" i="2"/>
  <c r="X25" i="2"/>
  <c r="W25" i="2"/>
  <c r="V25" i="2"/>
  <c r="U25" i="2"/>
  <c r="T25" i="2"/>
  <c r="S25" i="2"/>
  <c r="R25" i="2"/>
  <c r="Q25" i="2"/>
  <c r="O25" i="2"/>
  <c r="N25" i="2"/>
  <c r="M25" i="2"/>
  <c r="L25" i="2"/>
  <c r="K25" i="2"/>
  <c r="J25" i="2"/>
  <c r="I25" i="2"/>
  <c r="H25" i="2"/>
  <c r="G25" i="2"/>
  <c r="Y24" i="2"/>
  <c r="X24" i="2"/>
  <c r="W24" i="2"/>
  <c r="V24" i="2"/>
  <c r="U24" i="2"/>
  <c r="T24" i="2"/>
  <c r="S24" i="2"/>
  <c r="R24" i="2"/>
  <c r="Q24" i="2"/>
  <c r="O24" i="2"/>
  <c r="N24" i="2"/>
  <c r="M24" i="2"/>
  <c r="L24" i="2"/>
  <c r="K24" i="2"/>
  <c r="J24" i="2"/>
  <c r="I24" i="2"/>
  <c r="H24" i="2"/>
  <c r="G24" i="2"/>
  <c r="Y23" i="2"/>
  <c r="X23" i="2"/>
  <c r="W23" i="2"/>
  <c r="V23" i="2"/>
  <c r="U23" i="2"/>
  <c r="T23" i="2"/>
  <c r="S23" i="2"/>
  <c r="R23" i="2"/>
  <c r="Q23" i="2"/>
  <c r="O23" i="2"/>
  <c r="N23" i="2"/>
  <c r="M23" i="2"/>
  <c r="L23" i="2"/>
  <c r="K23" i="2"/>
  <c r="J23" i="2"/>
  <c r="I23" i="2"/>
  <c r="H23" i="2"/>
  <c r="G23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Y21" i="2"/>
  <c r="X21" i="2"/>
  <c r="W21" i="2"/>
  <c r="V21" i="2"/>
  <c r="U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Y20" i="2"/>
  <c r="X20" i="2"/>
  <c r="W20" i="2"/>
  <c r="V20" i="2"/>
  <c r="U20" i="2"/>
  <c r="T20" i="2"/>
  <c r="S20" i="2"/>
  <c r="R20" i="2"/>
  <c r="Q20" i="2"/>
  <c r="O20" i="2"/>
  <c r="N20" i="2"/>
  <c r="M20" i="2"/>
  <c r="L20" i="2"/>
  <c r="K20" i="2"/>
  <c r="J20" i="2"/>
  <c r="I20" i="2"/>
  <c r="H20" i="2"/>
  <c r="G20" i="2"/>
  <c r="G17" i="4"/>
  <c r="G22" i="4" s="1"/>
  <c r="F17" i="4"/>
  <c r="F22" i="4" s="1"/>
  <c r="E17" i="4"/>
  <c r="E22" i="4" s="1"/>
  <c r="D17" i="4"/>
  <c r="D22" i="4" s="1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K14" i="4"/>
  <c r="J14" i="4"/>
  <c r="I14" i="4"/>
  <c r="H14" i="4"/>
  <c r="G14" i="4"/>
  <c r="G18" i="4" s="1"/>
  <c r="F14" i="4"/>
  <c r="E14" i="4"/>
  <c r="D14" i="4"/>
  <c r="G12" i="4"/>
  <c r="F12" i="4"/>
  <c r="E12" i="4"/>
  <c r="D12" i="4"/>
  <c r="W20" i="1"/>
  <c r="V20" i="1"/>
  <c r="S20" i="1"/>
  <c r="R20" i="1"/>
  <c r="W16" i="1"/>
  <c r="V16" i="1"/>
  <c r="T16" i="1"/>
  <c r="S16" i="1"/>
  <c r="R16" i="1"/>
  <c r="W12" i="1"/>
  <c r="V12" i="1"/>
  <c r="T12" i="1"/>
  <c r="S12" i="1"/>
  <c r="R12" i="1"/>
  <c r="S9" i="1"/>
  <c r="R9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V6" i="1" s="1"/>
  <c r="K6" i="1"/>
  <c r="J6" i="1"/>
  <c r="I6" i="1"/>
  <c r="H6" i="1"/>
  <c r="G6" i="1"/>
  <c r="F6" i="1"/>
  <c r="E6" i="1"/>
  <c r="D6" i="1"/>
  <c r="P5" i="1"/>
  <c r="O5" i="1"/>
  <c r="N5" i="1"/>
  <c r="M5" i="1"/>
  <c r="L5" i="1"/>
  <c r="V5" i="1" s="1"/>
  <c r="K5" i="1"/>
  <c r="J5" i="1"/>
  <c r="I5" i="1"/>
  <c r="H5" i="1"/>
  <c r="G5" i="1"/>
  <c r="F5" i="1"/>
  <c r="E5" i="1"/>
  <c r="D5" i="1"/>
  <c r="P4" i="1"/>
  <c r="O4" i="1"/>
  <c r="N4" i="1"/>
  <c r="M4" i="1"/>
  <c r="L4" i="1"/>
  <c r="K4" i="1"/>
  <c r="J4" i="1"/>
  <c r="I4" i="1"/>
  <c r="H4" i="1"/>
  <c r="G4" i="1"/>
  <c r="F4" i="1"/>
  <c r="F10" i="1" s="1"/>
  <c r="E4" i="1"/>
  <c r="D4" i="1"/>
  <c r="F14" i="1" l="1"/>
  <c r="E4" i="5"/>
  <c r="T6" i="1"/>
  <c r="Y12" i="1"/>
  <c r="Y16" i="1"/>
  <c r="I101" i="2"/>
  <c r="J8" i="1" s="1"/>
  <c r="R101" i="2"/>
  <c r="I11" i="4" s="1"/>
  <c r="M101" i="2"/>
  <c r="N8" i="1" s="1"/>
  <c r="V101" i="2"/>
  <c r="M11" i="4" s="1"/>
  <c r="U101" i="2"/>
  <c r="L11" i="4" s="1"/>
  <c r="L17" i="4" s="1"/>
  <c r="L101" i="2"/>
  <c r="M8" i="1" s="1"/>
  <c r="D18" i="4"/>
  <c r="Y20" i="1"/>
  <c r="E18" i="4"/>
  <c r="H101" i="2"/>
  <c r="I8" i="1" s="1"/>
  <c r="I10" i="1" s="1"/>
  <c r="Q101" i="2"/>
  <c r="H11" i="4" s="1"/>
  <c r="Y101" i="2"/>
  <c r="P11" i="4" s="1"/>
  <c r="P17" i="4" s="1"/>
  <c r="P18" i="4" s="1"/>
  <c r="W4" i="1"/>
  <c r="W7" i="1"/>
  <c r="F18" i="4"/>
  <c r="S4" i="1"/>
  <c r="S7" i="1"/>
  <c r="V7" i="1"/>
  <c r="R4" i="1"/>
  <c r="J10" i="1"/>
  <c r="L18" i="4"/>
  <c r="I17" i="4"/>
  <c r="I22" i="4" s="1"/>
  <c r="I12" i="4"/>
  <c r="E10" i="1"/>
  <c r="T4" i="1"/>
  <c r="N10" i="1"/>
  <c r="L22" i="4"/>
  <c r="W6" i="1"/>
  <c r="Y6" i="1" s="1"/>
  <c r="R7" i="1"/>
  <c r="I18" i="4"/>
  <c r="R5" i="1"/>
  <c r="T5" i="1"/>
  <c r="D10" i="1"/>
  <c r="S5" i="1"/>
  <c r="W5" i="1"/>
  <c r="Y5" i="1" s="1"/>
  <c r="M10" i="1"/>
  <c r="L12" i="4"/>
  <c r="G10" i="1"/>
  <c r="S6" i="1"/>
  <c r="D20" i="4"/>
  <c r="J101" i="2"/>
  <c r="K8" i="1" s="1"/>
  <c r="K10" i="1" s="1"/>
  <c r="N101" i="2"/>
  <c r="O8" i="1" s="1"/>
  <c r="O10" i="1" s="1"/>
  <c r="S101" i="2"/>
  <c r="J11" i="4" s="1"/>
  <c r="W101" i="2"/>
  <c r="N11" i="4" s="1"/>
  <c r="V4" i="1"/>
  <c r="R6" i="1"/>
  <c r="T7" i="1"/>
  <c r="Y7" i="1" s="1"/>
  <c r="G101" i="2"/>
  <c r="H8" i="1" s="1"/>
  <c r="K101" i="2"/>
  <c r="L8" i="1" s="1"/>
  <c r="O101" i="2"/>
  <c r="P8" i="1" s="1"/>
  <c r="P10" i="1" s="1"/>
  <c r="T101" i="2"/>
  <c r="K11" i="4" s="1"/>
  <c r="X101" i="2"/>
  <c r="O11" i="4" s="1"/>
  <c r="P14" i="1" l="1"/>
  <c r="O4" i="5"/>
  <c r="O14" i="1"/>
  <c r="N4" i="5"/>
  <c r="K14" i="1"/>
  <c r="J4" i="5"/>
  <c r="G14" i="1"/>
  <c r="F4" i="5"/>
  <c r="M14" i="1"/>
  <c r="L4" i="5"/>
  <c r="D14" i="1"/>
  <c r="C4" i="5"/>
  <c r="N14" i="1"/>
  <c r="M4" i="5"/>
  <c r="E14" i="1"/>
  <c r="D4" i="5"/>
  <c r="J14" i="1"/>
  <c r="I4" i="5"/>
  <c r="Y4" i="1"/>
  <c r="I14" i="1"/>
  <c r="H4" i="5"/>
  <c r="P12" i="4"/>
  <c r="M17" i="4"/>
  <c r="M12" i="4"/>
  <c r="H12" i="4"/>
  <c r="H17" i="4"/>
  <c r="H18" i="4" s="1"/>
  <c r="O17" i="4"/>
  <c r="O18" i="4" s="1"/>
  <c r="O12" i="4"/>
  <c r="N17" i="4"/>
  <c r="N18" i="4" s="1"/>
  <c r="N12" i="4"/>
  <c r="V8" i="1"/>
  <c r="W8" i="1"/>
  <c r="L10" i="1"/>
  <c r="K4" i="5" s="1"/>
  <c r="R8" i="1"/>
  <c r="R10" i="1" s="1"/>
  <c r="H10" i="1"/>
  <c r="S8" i="1"/>
  <c r="S10" i="1" s="1"/>
  <c r="T8" i="1"/>
  <c r="T10" i="1" s="1"/>
  <c r="E4" i="4"/>
  <c r="E20" i="4" s="1"/>
  <c r="D24" i="4"/>
  <c r="P22" i="4"/>
  <c r="K17" i="4"/>
  <c r="K18" i="4" s="1"/>
  <c r="K12" i="4"/>
  <c r="J17" i="4"/>
  <c r="J18" i="4" s="1"/>
  <c r="J12" i="4"/>
  <c r="J22" i="4"/>
  <c r="H14" i="1" l="1"/>
  <c r="T14" i="1" s="1"/>
  <c r="G4" i="5"/>
  <c r="H22" i="4"/>
  <c r="N22" i="4"/>
  <c r="M22" i="4"/>
  <c r="M18" i="4"/>
  <c r="S14" i="1"/>
  <c r="Y8" i="1"/>
  <c r="D26" i="4"/>
  <c r="D28" i="4" s="1"/>
  <c r="E24" i="4"/>
  <c r="F4" i="4"/>
  <c r="F20" i="4" s="1"/>
  <c r="K22" i="4"/>
  <c r="R14" i="1"/>
  <c r="O22" i="4"/>
  <c r="W10" i="1"/>
  <c r="Y10" i="1" s="1"/>
  <c r="V10" i="1"/>
  <c r="L14" i="1"/>
  <c r="E26" i="4" l="1"/>
  <c r="E28" i="4" s="1"/>
  <c r="V14" i="1"/>
  <c r="W14" i="1"/>
  <c r="Y14" i="1" s="1"/>
  <c r="F24" i="4"/>
  <c r="G4" i="4"/>
  <c r="G20" i="4" s="1"/>
  <c r="G24" i="4" l="1"/>
  <c r="H4" i="4"/>
  <c r="H20" i="4" s="1"/>
  <c r="F26" i="4"/>
  <c r="F28" i="4"/>
  <c r="I4" i="4" l="1"/>
  <c r="I20" i="4" s="1"/>
  <c r="H24" i="4"/>
  <c r="G26" i="4"/>
  <c r="G28" i="4"/>
  <c r="H26" i="4" l="1"/>
  <c r="H28" i="4" s="1"/>
  <c r="I24" i="4"/>
  <c r="J4" i="4"/>
  <c r="J20" i="4" s="1"/>
  <c r="K4" i="4" s="1"/>
  <c r="J24" i="4" l="1"/>
  <c r="K20" i="4"/>
  <c r="I26" i="4"/>
  <c r="I28" i="4" s="1"/>
  <c r="K24" i="4" l="1"/>
  <c r="L4" i="4"/>
  <c r="L20" i="4" s="1"/>
  <c r="J26" i="4"/>
  <c r="J28" i="4" s="1"/>
  <c r="M4" i="4" l="1"/>
  <c r="M20" i="4" s="1"/>
  <c r="L24" i="4"/>
  <c r="K26" i="4"/>
  <c r="K28" i="4" s="1"/>
  <c r="L26" i="4" l="1"/>
  <c r="L28" i="4" s="1"/>
  <c r="M24" i="4"/>
  <c r="N4" i="4"/>
  <c r="N20" i="4" s="1"/>
  <c r="N24" i="4" l="1"/>
  <c r="O4" i="4"/>
  <c r="O20" i="4" s="1"/>
  <c r="M26" i="4"/>
  <c r="M28" i="4" s="1"/>
  <c r="N26" i="4" l="1"/>
  <c r="N28" i="4" s="1"/>
  <c r="O24" i="4"/>
  <c r="P4" i="4"/>
  <c r="P20" i="4" s="1"/>
  <c r="P24" i="4" l="1"/>
  <c r="P26" i="4" s="1"/>
  <c r="P28" i="4" s="1"/>
  <c r="O26" i="4"/>
  <c r="O28" i="4" s="1"/>
</calcChain>
</file>

<file path=xl/sharedStrings.xml><?xml version="1.0" encoding="utf-8"?>
<sst xmlns="http://schemas.openxmlformats.org/spreadsheetml/2006/main" count="83" uniqueCount="73">
  <si>
    <t>Fleet change assumptions</t>
  </si>
  <si>
    <t>Opening fleet count</t>
  </si>
  <si>
    <t>Electric vehicles</t>
  </si>
  <si>
    <t>4x4</t>
  </si>
  <si>
    <t>Medium</t>
  </si>
  <si>
    <t>Total new vehicles (for capex)</t>
  </si>
  <si>
    <t>Disposals (for opex assumptions)</t>
  </si>
  <si>
    <t>Closing fleet count</t>
  </si>
  <si>
    <t>PMC element of total</t>
  </si>
  <si>
    <t>Closing fleet count (excl PMC)</t>
  </si>
  <si>
    <t>Closing count of ICE vehicles</t>
  </si>
  <si>
    <t>Closing count of electric vehicles</t>
  </si>
  <si>
    <t>EV Charging points</t>
  </si>
  <si>
    <t>RPI Inflation</t>
  </si>
  <si>
    <t>Year</t>
  </si>
  <si>
    <t>RPIAt</t>
  </si>
  <si>
    <t>2013/14</t>
  </si>
  <si>
    <t>2014/15</t>
  </si>
  <si>
    <t>2015/16</t>
  </si>
  <si>
    <t>2016/17</t>
  </si>
  <si>
    <t>2017/18</t>
  </si>
  <si>
    <t>2018/19</t>
  </si>
  <si>
    <t>Capital Cost Assumptions (18/19 prices)</t>
  </si>
  <si>
    <t>Type</t>
  </si>
  <si>
    <t>Chassis</t>
  </si>
  <si>
    <t>Build / Conversion</t>
  </si>
  <si>
    <t>Total</t>
  </si>
  <si>
    <t>LCV</t>
  </si>
  <si>
    <t>EV</t>
  </si>
  <si>
    <t>PMC Vehicle Replacement Assumption (£m)</t>
  </si>
  <si>
    <t>PMC vehicle replacement assumption (vehicle count)</t>
  </si>
  <si>
    <t>Replacement Cycle</t>
  </si>
  <si>
    <t>Age</t>
  </si>
  <si>
    <t>Total Value (£m)</t>
  </si>
  <si>
    <t>Number of Vehicles</t>
  </si>
  <si>
    <t>Year of rep</t>
  </si>
  <si>
    <t>Total Replacement Cost / Number of Vehicles</t>
  </si>
  <si>
    <t>RIIO-T1</t>
  </si>
  <si>
    <t>RIIO-T2</t>
  </si>
  <si>
    <t>TOTALS</t>
  </si>
  <si>
    <t>Annualised Average</t>
  </si>
  <si>
    <t>Non Operational Capex by cost category</t>
  </si>
  <si>
    <t xml:space="preserve">Unit </t>
  </si>
  <si>
    <t>RIIO T1</t>
  </si>
  <si>
    <t>RIIO T2</t>
  </si>
  <si>
    <t>Vehicles</t>
  </si>
  <si>
    <t>£m</t>
  </si>
  <si>
    <t>Capex</t>
  </si>
  <si>
    <t>T1 Total</t>
  </si>
  <si>
    <t>T1 Average</t>
  </si>
  <si>
    <t>T1 Average
(normalised)</t>
  </si>
  <si>
    <t>T2 Total</t>
  </si>
  <si>
    <t>T2 Average</t>
  </si>
  <si>
    <t>T1 vs T2</t>
  </si>
  <si>
    <t>Light Commercial Vehicles</t>
  </si>
  <si>
    <t>4 x 4</t>
  </si>
  <si>
    <t>PMC (inc HGVs)</t>
  </si>
  <si>
    <t>Adjustment</t>
  </si>
  <si>
    <t>Total Vehicle Capex</t>
  </si>
  <si>
    <t>Total Vehicle Capex per BPDT 3.07</t>
  </si>
  <si>
    <t>Check</t>
  </si>
  <si>
    <t>EV (fixtures) : BPDT 3.07 under the Non-Operational Property (inc. Office Equipment)</t>
  </si>
  <si>
    <t>Opex</t>
  </si>
  <si>
    <t>Vehicles &amp; Transport Opex per BPDT 2.02</t>
  </si>
  <si>
    <t>Light Commercial Vehicles (Replacement) small panel vans replacing current small panel vans</t>
  </si>
  <si>
    <t>Light Commercial Vehicles (New) small panel vans replacing company cars</t>
  </si>
  <si>
    <t xml:space="preserve">PMC (includes large panel vans and HGVs) </t>
  </si>
  <si>
    <t>Electric vehicles (small and large panel vans without onboard power)</t>
  </si>
  <si>
    <t>Large panel vans with onboard power</t>
  </si>
  <si>
    <t xml:space="preserve">4x4 </t>
  </si>
  <si>
    <t>LCV Light commercial vehicles (small panel vans)</t>
  </si>
  <si>
    <t xml:space="preserve">Large panel vans with onboard power </t>
  </si>
  <si>
    <t>PMC (includes large panel vans and HGVs)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</si>
</sst>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;\(#,##0\);\-"/>
    <numFmt numFmtId="165" formatCode="#,##0.0;\(#,##0.0\);\-"/>
    <numFmt numFmtId="166" formatCode="#,##0.000;\(#,##0.000\);\-"/>
    <numFmt numFmtId="167" formatCode="#,##0.000"/>
    <numFmt numFmtId="168" formatCode="&quot;£&quot;#,##0.000"/>
    <numFmt numFmtId="169" formatCode="0.0"/>
    <numFmt numFmtId="170" formatCode="0.000"/>
    <numFmt numFmtId="171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0" fillId="0" borderId="0"/>
    <xf numFmtId="0" fontId="1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4" fontId="0" fillId="0" borderId="0" xfId="0" applyNumberFormat="1"/>
    <xf numFmtId="164" fontId="0" fillId="0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5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 indent="1"/>
    </xf>
    <xf numFmtId="165" fontId="3" fillId="0" borderId="1" xfId="0" applyNumberFormat="1" applyFont="1" applyBorder="1" applyAlignment="1">
      <alignment horizontal="center" vertical="center"/>
    </xf>
    <xf numFmtId="9" fontId="0" fillId="0" borderId="0" xfId="1" applyFont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vertical="center"/>
    </xf>
    <xf numFmtId="17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7" fillId="0" borderId="0" xfId="0" applyFont="1" applyFill="1" applyBorder="1"/>
    <xf numFmtId="0" fontId="8" fillId="0" borderId="0" xfId="0" applyFont="1"/>
    <xf numFmtId="0" fontId="8" fillId="0" borderId="1" xfId="0" applyFont="1" applyFill="1" applyBorder="1"/>
    <xf numFmtId="0" fontId="9" fillId="6" borderId="5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7" fillId="0" borderId="1" xfId="0" applyFont="1" applyBorder="1"/>
    <xf numFmtId="171" fontId="10" fillId="9" borderId="9" xfId="0" applyNumberFormat="1" applyFont="1" applyFill="1" applyBorder="1" applyAlignment="1">
      <alignment horizontal="center"/>
    </xf>
    <xf numFmtId="171" fontId="10" fillId="9" borderId="10" xfId="0" applyNumberFormat="1" applyFont="1" applyFill="1" applyBorder="1" applyAlignment="1">
      <alignment horizontal="center"/>
    </xf>
    <xf numFmtId="171" fontId="10" fillId="9" borderId="1" xfId="0" applyNumberFormat="1" applyFont="1" applyFill="1" applyBorder="1" applyAlignment="1">
      <alignment horizontal="center"/>
    </xf>
    <xf numFmtId="171" fontId="10" fillId="10" borderId="1" xfId="3" applyNumberFormat="1" applyFont="1" applyFill="1" applyBorder="1" applyAlignment="1"/>
    <xf numFmtId="0" fontId="9" fillId="0" borderId="1" xfId="0" applyFont="1" applyBorder="1" applyAlignment="1">
      <alignment wrapText="1"/>
    </xf>
    <xf numFmtId="165" fontId="0" fillId="11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 wrapText="1"/>
    </xf>
    <xf numFmtId="169" fontId="0" fillId="0" borderId="0" xfId="0" applyNumberFormat="1"/>
    <xf numFmtId="0" fontId="0" fillId="0" borderId="1" xfId="0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8" fillId="8" borderId="2" xfId="2" applyFont="1" applyFill="1" applyBorder="1" applyAlignment="1">
      <alignment horizontal="center"/>
    </xf>
    <xf numFmtId="0" fontId="8" fillId="8" borderId="4" xfId="2" applyFont="1" applyFill="1" applyBorder="1" applyAlignment="1">
      <alignment horizontal="center"/>
    </xf>
    <xf numFmtId="0" fontId="8" fillId="8" borderId="2" xfId="2" applyFont="1" applyFill="1" applyBorder="1" applyAlignment="1">
      <alignment horizontal="center" wrapText="1"/>
    </xf>
    <xf numFmtId="0" fontId="8" fillId="8" borderId="4" xfId="2" applyFont="1" applyFill="1" applyBorder="1" applyAlignment="1">
      <alignment horizontal="center" wrapText="1"/>
    </xf>
  </cellXfs>
  <cellStyles count="4">
    <cellStyle name="Normal" xfId="0" builtinId="0"/>
    <cellStyle name="Normal 10 2 2 2" xfId="3" xr:uid="{00000000-0005-0000-0000-000001000000}"/>
    <cellStyle name="Normal 11 28 2" xfId="2" xr:uid="{00000000-0005-0000-0000-000002000000}"/>
    <cellStyle name="Percent" xfId="1" builtin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155059</xdr:colOff>
      <xdr:row>4</xdr:row>
      <xdr:rowOff>115482</xdr:rowOff>
    </xdr:from>
    <xdr:to>
      <xdr:col>20</xdr:col>
      <xdr:colOff>523728</xdr:colOff>
      <xdr:row>6</xdr:row>
      <xdr:rowOff>202536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2C83636F-8C3D-4E50-9B87-4120384E051C}"/>
            </a:ext>
          </a:extLst>
        </xdr:cNvPr>
        <xdr:cNvSpPr/>
      </xdr:nvSpPr>
      <xdr:spPr>
        <a:xfrm>
          <a:off x="13039652" y="1134435"/>
          <a:ext cx="2399192" cy="596531"/>
        </a:xfrm>
        <a:prstGeom prst="wedgeRectCallout">
          <a:avLst>
            <a:gd name="adj1" fmla="val -189455"/>
            <a:gd name="adj2" fmla="val 43407"/>
          </a:avLst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* 8 LCVs for cyber technicians</a:t>
          </a:r>
        </a:p>
        <a:p>
          <a:pPr algn="l"/>
          <a:r>
            <a:rPr lang="en-GB" sz="1100">
              <a:solidFill>
                <a:sysClr val="windowText" lastClr="000000"/>
              </a:solidFill>
            </a:rPr>
            <a:t>14 LCVs to support capital programme`</a:t>
          </a:r>
        </a:p>
      </xdr:txBody>
    </xdr:sp>
    <xdr:clientData/>
  </xdr:twoCellAnchor>
  <xdr:twoCellAnchor>
    <xdr:from>
      <xdr:col>16</xdr:col>
      <xdr:colOff>162959</xdr:colOff>
      <xdr:row>7</xdr:row>
      <xdr:rowOff>47477</xdr:rowOff>
    </xdr:from>
    <xdr:to>
      <xdr:col>20</xdr:col>
      <xdr:colOff>541153</xdr:colOff>
      <xdr:row>8</xdr:row>
      <xdr:rowOff>159783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49AD52FD-7F43-425C-A618-B1445125BC24}"/>
            </a:ext>
          </a:extLst>
        </xdr:cNvPr>
        <xdr:cNvSpPr/>
      </xdr:nvSpPr>
      <xdr:spPr>
        <a:xfrm>
          <a:off x="13143540" y="1919250"/>
          <a:ext cx="2393950" cy="488876"/>
        </a:xfrm>
        <a:prstGeom prst="wedgeRectCallout">
          <a:avLst>
            <a:gd name="adj1" fmla="val -280521"/>
            <a:gd name="adj2" fmla="val 14348"/>
          </a:avLst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** FY 18 to FY21 includes the 68 LVCs transitioned from company cars </a:t>
          </a:r>
        </a:p>
      </xdr:txBody>
    </xdr:sp>
    <xdr:clientData/>
  </xdr:twoCellAnchor>
  <xdr:twoCellAnchor>
    <xdr:from>
      <xdr:col>7</xdr:col>
      <xdr:colOff>324367</xdr:colOff>
      <xdr:row>6</xdr:row>
      <xdr:rowOff>351246</xdr:rowOff>
    </xdr:from>
    <xdr:to>
      <xdr:col>10</xdr:col>
      <xdr:colOff>457275</xdr:colOff>
      <xdr:row>7</xdr:row>
      <xdr:rowOff>265817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A6CC70C-3F32-4497-B959-CBE609B4EEB0}"/>
            </a:ext>
          </a:extLst>
        </xdr:cNvPr>
        <xdr:cNvSpPr/>
      </xdr:nvSpPr>
      <xdr:spPr>
        <a:xfrm rot="5400000">
          <a:off x="7577285" y="795857"/>
          <a:ext cx="291141" cy="2392326"/>
        </a:xfrm>
        <a:prstGeom prst="rightBrace">
          <a:avLst>
            <a:gd name="adj1" fmla="val 8333"/>
            <a:gd name="adj2" fmla="val 52951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155059</xdr:colOff>
      <xdr:row>9</xdr:row>
      <xdr:rowOff>0</xdr:rowOff>
    </xdr:from>
    <xdr:to>
      <xdr:col>20</xdr:col>
      <xdr:colOff>531628</xdr:colOff>
      <xdr:row>10</xdr:row>
      <xdr:rowOff>112306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07FD0629-5A54-4334-88FD-687E253C61C4}"/>
            </a:ext>
          </a:extLst>
        </xdr:cNvPr>
        <xdr:cNvSpPr/>
      </xdr:nvSpPr>
      <xdr:spPr>
        <a:xfrm>
          <a:off x="13135640" y="2624913"/>
          <a:ext cx="2392325" cy="488876"/>
        </a:xfrm>
        <a:prstGeom prst="wedgeRectCallout">
          <a:avLst>
            <a:gd name="adj1" fmla="val -372709"/>
            <a:gd name="adj2" fmla="val 48331"/>
          </a:avLst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*** FY16 &amp; FY17 medium (large panel vans) include PMC medium vehicles</a:t>
          </a:r>
        </a:p>
      </xdr:txBody>
    </xdr:sp>
    <xdr:clientData/>
  </xdr:twoCellAnchor>
  <xdr:twoCellAnchor>
    <xdr:from>
      <xdr:col>5</xdr:col>
      <xdr:colOff>75908</xdr:colOff>
      <xdr:row>9</xdr:row>
      <xdr:rowOff>254741</xdr:rowOff>
    </xdr:from>
    <xdr:to>
      <xdr:col>7</xdr:col>
      <xdr:colOff>11079</xdr:colOff>
      <xdr:row>10</xdr:row>
      <xdr:rowOff>56935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3267F185-6D7E-41B0-AB06-26510DA0BAB3}"/>
            </a:ext>
          </a:extLst>
        </xdr:cNvPr>
        <xdr:cNvSpPr/>
      </xdr:nvSpPr>
      <xdr:spPr>
        <a:xfrm rot="5400000">
          <a:off x="5403298" y="2248311"/>
          <a:ext cx="178764" cy="1441450"/>
        </a:xfrm>
        <a:prstGeom prst="rightBrace">
          <a:avLst>
            <a:gd name="adj1" fmla="val 8333"/>
            <a:gd name="adj2" fmla="val 52951"/>
          </a:avLst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3" sqref="R3"/>
    </sheetView>
  </sheetViews>
  <sheetFormatPr defaultRowHeight="15" x14ac:dyDescent="0.25"/>
  <cols>
    <col min="1" max="1" width="2.7109375" customWidth="1"/>
    <col min="2" max="2" width="63.28515625" customWidth="1"/>
    <col min="3" max="3" width="2.7109375" customWidth="1"/>
    <col min="4" max="16" width="10.7109375" customWidth="1"/>
    <col min="17" max="17" width="2.7109375" customWidth="1"/>
  </cols>
  <sheetData>
    <row r="1" spans="1:18" s="1" customFormat="1" ht="9.9499999999999993" customHeight="1" x14ac:dyDescent="0.25">
      <c r="B1" s="44"/>
      <c r="D1" s="44"/>
      <c r="E1" s="44"/>
      <c r="F1" s="44"/>
      <c r="G1" s="44"/>
      <c r="H1" s="43"/>
    </row>
    <row r="2" spans="1:18" s="34" customFormat="1" ht="30" customHeight="1" x14ac:dyDescent="0.25">
      <c r="B2" s="33" t="s">
        <v>0</v>
      </c>
      <c r="D2" s="35">
        <v>2014</v>
      </c>
      <c r="E2" s="35">
        <v>2015</v>
      </c>
      <c r="F2" s="35">
        <v>2016</v>
      </c>
      <c r="G2" s="35">
        <v>2017</v>
      </c>
      <c r="H2" s="35">
        <v>2018</v>
      </c>
      <c r="I2" s="35">
        <v>2019</v>
      </c>
      <c r="J2" s="35">
        <v>2020</v>
      </c>
      <c r="K2" s="35">
        <v>2021</v>
      </c>
      <c r="L2" s="35">
        <v>2022</v>
      </c>
      <c r="M2" s="35">
        <v>2023</v>
      </c>
      <c r="N2" s="35">
        <v>2024</v>
      </c>
      <c r="O2" s="35">
        <v>2025</v>
      </c>
      <c r="P2" s="35">
        <v>2026</v>
      </c>
      <c r="R2" s="68"/>
    </row>
    <row r="3" spans="1:18" s="1" customFormat="1" ht="9.9499999999999993" customHeight="1" x14ac:dyDescent="0.25">
      <c r="B3" s="9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" customFormat="1" ht="30" customHeight="1" x14ac:dyDescent="0.25">
      <c r="B4" s="70" t="s">
        <v>1</v>
      </c>
      <c r="C4" s="5"/>
      <c r="D4" s="16">
        <v>166</v>
      </c>
      <c r="E4" s="16">
        <f t="shared" ref="E4:H4" si="0">D20</f>
        <v>166</v>
      </c>
      <c r="F4" s="16">
        <f t="shared" si="0"/>
        <v>166</v>
      </c>
      <c r="G4" s="16">
        <f t="shared" si="0"/>
        <v>166</v>
      </c>
      <c r="H4" s="16">
        <f t="shared" si="0"/>
        <v>166</v>
      </c>
      <c r="I4" s="16">
        <f>H20</f>
        <v>168</v>
      </c>
      <c r="J4" s="16">
        <f t="shared" ref="J4:P4" si="1">I20</f>
        <v>188</v>
      </c>
      <c r="K4" s="16">
        <f>J20</f>
        <v>222</v>
      </c>
      <c r="L4" s="16">
        <f t="shared" si="1"/>
        <v>246</v>
      </c>
      <c r="M4" s="16">
        <f t="shared" si="1"/>
        <v>268</v>
      </c>
      <c r="N4" s="16">
        <f t="shared" si="1"/>
        <v>268</v>
      </c>
      <c r="O4" s="16">
        <f t="shared" si="1"/>
        <v>268</v>
      </c>
      <c r="P4" s="16">
        <f t="shared" si="1"/>
        <v>268</v>
      </c>
    </row>
    <row r="5" spans="1:18" s="1" customFormat="1" ht="9.9499999999999993" customHeight="1" x14ac:dyDescent="0.25">
      <c r="B5" s="9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s="1" customFormat="1" ht="33.75" customHeight="1" x14ac:dyDescent="0.25">
      <c r="A6" s="3"/>
      <c r="B6" s="48" t="s">
        <v>67</v>
      </c>
      <c r="C6" s="5"/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16">
        <v>6</v>
      </c>
      <c r="M6" s="16">
        <v>5</v>
      </c>
      <c r="N6" s="16">
        <v>7</v>
      </c>
      <c r="O6" s="16">
        <v>28</v>
      </c>
      <c r="P6" s="16">
        <v>34</v>
      </c>
    </row>
    <row r="7" spans="1:18" s="1" customFormat="1" ht="30" customHeight="1" x14ac:dyDescent="0.25">
      <c r="A7" s="3"/>
      <c r="B7" s="48" t="s">
        <v>65</v>
      </c>
      <c r="C7" s="5"/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20</v>
      </c>
      <c r="J7" s="20">
        <v>34</v>
      </c>
      <c r="K7" s="20">
        <v>24</v>
      </c>
      <c r="L7" s="16">
        <v>22</v>
      </c>
      <c r="M7" s="16">
        <v>0</v>
      </c>
      <c r="N7" s="16">
        <v>0</v>
      </c>
      <c r="O7" s="16">
        <v>0</v>
      </c>
      <c r="P7" s="16">
        <v>0</v>
      </c>
    </row>
    <row r="8" spans="1:18" s="1" customFormat="1" ht="30" customHeight="1" x14ac:dyDescent="0.25">
      <c r="A8" s="3"/>
      <c r="B8" s="48" t="s">
        <v>64</v>
      </c>
      <c r="C8" s="5"/>
      <c r="D8" s="20">
        <v>7</v>
      </c>
      <c r="E8" s="20">
        <v>17</v>
      </c>
      <c r="F8" s="20">
        <v>4</v>
      </c>
      <c r="G8" s="20">
        <v>10</v>
      </c>
      <c r="H8" s="20">
        <v>0</v>
      </c>
      <c r="I8" s="20">
        <v>0</v>
      </c>
      <c r="J8" s="20">
        <v>0</v>
      </c>
      <c r="K8" s="20">
        <v>0</v>
      </c>
      <c r="L8" s="16">
        <v>13</v>
      </c>
      <c r="M8" s="16">
        <v>7</v>
      </c>
      <c r="N8" s="16">
        <v>22</v>
      </c>
      <c r="O8" s="16">
        <v>26</v>
      </c>
      <c r="P8" s="16">
        <v>13</v>
      </c>
    </row>
    <row r="9" spans="1:18" s="1" customFormat="1" ht="30" customHeight="1" x14ac:dyDescent="0.25">
      <c r="A9" s="3"/>
      <c r="B9" s="70" t="s">
        <v>69</v>
      </c>
      <c r="C9" s="5"/>
      <c r="D9" s="20">
        <v>3</v>
      </c>
      <c r="E9" s="20">
        <v>0</v>
      </c>
      <c r="F9" s="20">
        <v>8</v>
      </c>
      <c r="G9" s="20">
        <v>13</v>
      </c>
      <c r="H9" s="20">
        <v>6</v>
      </c>
      <c r="I9" s="20">
        <v>2</v>
      </c>
      <c r="J9" s="20">
        <v>10</v>
      </c>
      <c r="K9" s="20">
        <v>24</v>
      </c>
      <c r="L9" s="16">
        <v>8</v>
      </c>
      <c r="M9" s="16">
        <v>12</v>
      </c>
      <c r="N9" s="16">
        <v>6</v>
      </c>
      <c r="O9" s="16">
        <v>11</v>
      </c>
      <c r="P9" s="16">
        <v>3</v>
      </c>
    </row>
    <row r="10" spans="1:18" s="1" customFormat="1" ht="30" customHeight="1" x14ac:dyDescent="0.25">
      <c r="A10" s="3"/>
      <c r="B10" s="70" t="s">
        <v>68</v>
      </c>
      <c r="C10" s="5"/>
      <c r="D10" s="20">
        <v>0</v>
      </c>
      <c r="E10" s="20">
        <v>1</v>
      </c>
      <c r="F10" s="20">
        <v>33</v>
      </c>
      <c r="G10" s="20">
        <v>14</v>
      </c>
      <c r="H10" s="20">
        <v>4</v>
      </c>
      <c r="I10" s="20">
        <v>6</v>
      </c>
      <c r="J10" s="20">
        <v>6</v>
      </c>
      <c r="K10" s="20">
        <v>16</v>
      </c>
      <c r="L10" s="16">
        <v>3</v>
      </c>
      <c r="M10" s="16">
        <v>9</v>
      </c>
      <c r="N10" s="16">
        <v>6</v>
      </c>
      <c r="O10" s="16">
        <v>1</v>
      </c>
      <c r="P10" s="16">
        <v>15</v>
      </c>
    </row>
    <row r="11" spans="1:18" s="1" customFormat="1" ht="30" customHeight="1" x14ac:dyDescent="0.25">
      <c r="A11" s="3"/>
      <c r="B11" s="70" t="s">
        <v>66</v>
      </c>
      <c r="C11" s="5"/>
      <c r="D11" s="20">
        <v>0</v>
      </c>
      <c r="E11" s="20">
        <v>0</v>
      </c>
      <c r="F11" s="20">
        <v>3</v>
      </c>
      <c r="G11" s="20">
        <v>6</v>
      </c>
      <c r="H11" s="20">
        <f>'Unit Costs &amp; Other Assumptions'!Q$101</f>
        <v>13</v>
      </c>
      <c r="I11" s="20">
        <f>'Unit Costs &amp; Other Assumptions'!R$101</f>
        <v>17</v>
      </c>
      <c r="J11" s="20">
        <f>'Unit Costs &amp; Other Assumptions'!S$101</f>
        <v>2</v>
      </c>
      <c r="K11" s="20">
        <f>'Unit Costs &amp; Other Assumptions'!T$101</f>
        <v>2</v>
      </c>
      <c r="L11" s="20">
        <f>'Unit Costs &amp; Other Assumptions'!U$101</f>
        <v>26</v>
      </c>
      <c r="M11" s="20">
        <f>'Unit Costs &amp; Other Assumptions'!V$101</f>
        <v>13</v>
      </c>
      <c r="N11" s="20">
        <f>'Unit Costs &amp; Other Assumptions'!W$101</f>
        <v>20</v>
      </c>
      <c r="O11" s="20">
        <f>'Unit Costs &amp; Other Assumptions'!X$101</f>
        <v>1</v>
      </c>
      <c r="P11" s="20">
        <f>'Unit Costs &amp; Other Assumptions'!Y$101</f>
        <v>2</v>
      </c>
    </row>
    <row r="12" spans="1:18" s="13" customFormat="1" ht="30" customHeight="1" x14ac:dyDescent="0.25">
      <c r="B12" s="29" t="s">
        <v>5</v>
      </c>
      <c r="C12" s="18"/>
      <c r="D12" s="32">
        <f>SUM(D6:D11)</f>
        <v>10</v>
      </c>
      <c r="E12" s="32">
        <f t="shared" ref="E12:P12" si="2">SUM(E6:E11)</f>
        <v>18</v>
      </c>
      <c r="F12" s="32">
        <f t="shared" si="2"/>
        <v>48</v>
      </c>
      <c r="G12" s="32">
        <f t="shared" si="2"/>
        <v>43</v>
      </c>
      <c r="H12" s="32">
        <f t="shared" si="2"/>
        <v>25</v>
      </c>
      <c r="I12" s="32">
        <f t="shared" si="2"/>
        <v>45</v>
      </c>
      <c r="J12" s="32">
        <f t="shared" si="2"/>
        <v>52</v>
      </c>
      <c r="K12" s="32">
        <f t="shared" si="2"/>
        <v>66</v>
      </c>
      <c r="L12" s="32">
        <f t="shared" si="2"/>
        <v>78</v>
      </c>
      <c r="M12" s="32">
        <f t="shared" si="2"/>
        <v>46</v>
      </c>
      <c r="N12" s="32">
        <f t="shared" si="2"/>
        <v>61</v>
      </c>
      <c r="O12" s="32">
        <f t="shared" si="2"/>
        <v>67</v>
      </c>
      <c r="P12" s="32">
        <f t="shared" si="2"/>
        <v>67</v>
      </c>
    </row>
    <row r="13" spans="1:18" s="1" customFormat="1" ht="9.9499999999999993" customHeight="1" x14ac:dyDescent="0.25">
      <c r="B13" s="9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8" s="1" customFormat="1" ht="30" customHeight="1" x14ac:dyDescent="0.25">
      <c r="B14" s="70" t="s">
        <v>70</v>
      </c>
      <c r="C14" s="5"/>
      <c r="D14" s="20">
        <f t="shared" ref="D14:G14" si="3">-D6-D8</f>
        <v>-7</v>
      </c>
      <c r="E14" s="20">
        <f t="shared" si="3"/>
        <v>-17</v>
      </c>
      <c r="F14" s="20">
        <f t="shared" si="3"/>
        <v>-4</v>
      </c>
      <c r="G14" s="20">
        <f t="shared" si="3"/>
        <v>-10</v>
      </c>
      <c r="H14" s="20">
        <f t="shared" ref="H14:P14" si="4">-H6-H8</f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  <c r="L14" s="20">
        <f>-L6-L8</f>
        <v>-19</v>
      </c>
      <c r="M14" s="20">
        <f t="shared" si="4"/>
        <v>-12</v>
      </c>
      <c r="N14" s="20">
        <f t="shared" si="4"/>
        <v>-29</v>
      </c>
      <c r="O14" s="20">
        <f t="shared" si="4"/>
        <v>-54</v>
      </c>
      <c r="P14" s="20">
        <f t="shared" si="4"/>
        <v>-47</v>
      </c>
    </row>
    <row r="15" spans="1:18" s="1" customFormat="1" ht="30" customHeight="1" x14ac:dyDescent="0.25">
      <c r="B15" s="70" t="s">
        <v>3</v>
      </c>
      <c r="C15" s="5"/>
      <c r="D15" s="20">
        <f t="shared" ref="D15:G15" si="5">-D9</f>
        <v>-3</v>
      </c>
      <c r="E15" s="20">
        <f t="shared" si="5"/>
        <v>0</v>
      </c>
      <c r="F15" s="20">
        <f t="shared" si="5"/>
        <v>-8</v>
      </c>
      <c r="G15" s="20">
        <f t="shared" si="5"/>
        <v>-13</v>
      </c>
      <c r="H15" s="20">
        <f t="shared" ref="H15" si="6">-H9</f>
        <v>-6</v>
      </c>
      <c r="I15" s="20">
        <f t="shared" ref="I15:P15" si="7">-I9</f>
        <v>-2</v>
      </c>
      <c r="J15" s="20">
        <f t="shared" si="7"/>
        <v>-10</v>
      </c>
      <c r="K15" s="20">
        <f t="shared" si="7"/>
        <v>-24</v>
      </c>
      <c r="L15" s="20">
        <f t="shared" si="7"/>
        <v>-8</v>
      </c>
      <c r="M15" s="20">
        <f t="shared" si="7"/>
        <v>-12</v>
      </c>
      <c r="N15" s="20">
        <f t="shared" si="7"/>
        <v>-6</v>
      </c>
      <c r="O15" s="20">
        <f t="shared" si="7"/>
        <v>-11</v>
      </c>
      <c r="P15" s="20">
        <f t="shared" si="7"/>
        <v>-3</v>
      </c>
    </row>
    <row r="16" spans="1:18" s="1" customFormat="1" ht="30" customHeight="1" x14ac:dyDescent="0.25">
      <c r="B16" s="70" t="s">
        <v>71</v>
      </c>
      <c r="C16" s="5"/>
      <c r="D16" s="20">
        <f t="shared" ref="D16:G16" si="8">-D10</f>
        <v>0</v>
      </c>
      <c r="E16" s="20">
        <f t="shared" si="8"/>
        <v>-1</v>
      </c>
      <c r="F16" s="20">
        <f t="shared" si="8"/>
        <v>-33</v>
      </c>
      <c r="G16" s="20">
        <f t="shared" si="8"/>
        <v>-14</v>
      </c>
      <c r="H16" s="20">
        <f t="shared" ref="H16" si="9">-H10</f>
        <v>-4</v>
      </c>
      <c r="I16" s="20">
        <f t="shared" ref="I16:P16" si="10">-I10</f>
        <v>-6</v>
      </c>
      <c r="J16" s="20">
        <f t="shared" si="10"/>
        <v>-6</v>
      </c>
      <c r="K16" s="20">
        <f t="shared" si="10"/>
        <v>-16</v>
      </c>
      <c r="L16" s="20">
        <f t="shared" si="10"/>
        <v>-3</v>
      </c>
      <c r="M16" s="20">
        <f t="shared" si="10"/>
        <v>-9</v>
      </c>
      <c r="N16" s="20">
        <f t="shared" si="10"/>
        <v>-6</v>
      </c>
      <c r="O16" s="20">
        <f t="shared" si="10"/>
        <v>-1</v>
      </c>
      <c r="P16" s="20">
        <f t="shared" si="10"/>
        <v>-15</v>
      </c>
    </row>
    <row r="17" spans="2:18" s="1" customFormat="1" ht="30" customHeight="1" x14ac:dyDescent="0.25">
      <c r="B17" s="70" t="s">
        <v>72</v>
      </c>
      <c r="C17" s="5"/>
      <c r="D17" s="20">
        <f t="shared" ref="D17:G17" si="11">-D11</f>
        <v>0</v>
      </c>
      <c r="E17" s="20">
        <f t="shared" si="11"/>
        <v>0</v>
      </c>
      <c r="F17" s="20">
        <f t="shared" si="11"/>
        <v>-3</v>
      </c>
      <c r="G17" s="20">
        <f t="shared" si="11"/>
        <v>-6</v>
      </c>
      <c r="H17" s="20">
        <f t="shared" ref="H17" si="12">-H11</f>
        <v>-13</v>
      </c>
      <c r="I17" s="20">
        <f t="shared" ref="I17:P17" si="13">-I11</f>
        <v>-17</v>
      </c>
      <c r="J17" s="20">
        <f t="shared" si="13"/>
        <v>-2</v>
      </c>
      <c r="K17" s="20">
        <f t="shared" si="13"/>
        <v>-2</v>
      </c>
      <c r="L17" s="20">
        <f t="shared" si="13"/>
        <v>-26</v>
      </c>
      <c r="M17" s="20">
        <f t="shared" si="13"/>
        <v>-13</v>
      </c>
      <c r="N17" s="20">
        <f t="shared" si="13"/>
        <v>-20</v>
      </c>
      <c r="O17" s="20">
        <f t="shared" si="13"/>
        <v>-1</v>
      </c>
      <c r="P17" s="20">
        <f t="shared" si="13"/>
        <v>-2</v>
      </c>
    </row>
    <row r="18" spans="2:18" s="13" customFormat="1" ht="30" customHeight="1" x14ac:dyDescent="0.25">
      <c r="B18" s="29" t="s">
        <v>6</v>
      </c>
      <c r="C18" s="18"/>
      <c r="D18" s="32">
        <f t="shared" ref="D18:P18" si="14">SUM(D14:D17)</f>
        <v>-10</v>
      </c>
      <c r="E18" s="32">
        <f t="shared" si="14"/>
        <v>-18</v>
      </c>
      <c r="F18" s="32">
        <f t="shared" si="14"/>
        <v>-48</v>
      </c>
      <c r="G18" s="32">
        <f t="shared" si="14"/>
        <v>-43</v>
      </c>
      <c r="H18" s="32">
        <f t="shared" si="14"/>
        <v>-23</v>
      </c>
      <c r="I18" s="32">
        <f t="shared" si="14"/>
        <v>-25</v>
      </c>
      <c r="J18" s="32">
        <f t="shared" si="14"/>
        <v>-18</v>
      </c>
      <c r="K18" s="32">
        <f t="shared" si="14"/>
        <v>-42</v>
      </c>
      <c r="L18" s="32">
        <f t="shared" si="14"/>
        <v>-56</v>
      </c>
      <c r="M18" s="32">
        <f t="shared" si="14"/>
        <v>-46</v>
      </c>
      <c r="N18" s="32">
        <f t="shared" si="14"/>
        <v>-61</v>
      </c>
      <c r="O18" s="32">
        <f t="shared" si="14"/>
        <v>-67</v>
      </c>
      <c r="P18" s="32">
        <f t="shared" si="14"/>
        <v>-67</v>
      </c>
    </row>
    <row r="19" spans="2:18" ht="9.9499999999999993" customHeight="1" x14ac:dyDescent="0.25">
      <c r="B19" s="8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8" s="13" customFormat="1" ht="30" customHeight="1" x14ac:dyDescent="0.25">
      <c r="B20" s="27" t="s">
        <v>7</v>
      </c>
      <c r="C20" s="18"/>
      <c r="D20" s="17">
        <f>D4+D12+D18</f>
        <v>166</v>
      </c>
      <c r="E20" s="17">
        <f t="shared" ref="E20:P20" si="15">E4+E12+E18</f>
        <v>166</v>
      </c>
      <c r="F20" s="17">
        <f t="shared" si="15"/>
        <v>166</v>
      </c>
      <c r="G20" s="17">
        <f t="shared" si="15"/>
        <v>166</v>
      </c>
      <c r="H20" s="17">
        <f t="shared" si="15"/>
        <v>168</v>
      </c>
      <c r="I20" s="17">
        <f>I4+I12+I18</f>
        <v>188</v>
      </c>
      <c r="J20" s="17">
        <f t="shared" si="15"/>
        <v>222</v>
      </c>
      <c r="K20" s="17">
        <f t="shared" si="15"/>
        <v>246</v>
      </c>
      <c r="L20" s="17">
        <f t="shared" si="15"/>
        <v>268</v>
      </c>
      <c r="M20" s="17">
        <f t="shared" si="15"/>
        <v>268</v>
      </c>
      <c r="N20" s="17">
        <f t="shared" si="15"/>
        <v>268</v>
      </c>
      <c r="O20" s="17">
        <f t="shared" si="15"/>
        <v>268</v>
      </c>
      <c r="P20" s="17">
        <f t="shared" si="15"/>
        <v>268</v>
      </c>
      <c r="R20" s="67"/>
    </row>
    <row r="21" spans="2:18" ht="9.9499999999999993" customHeight="1" x14ac:dyDescent="0.25">
      <c r="B21" s="8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8" s="13" customFormat="1" ht="30" customHeight="1" x14ac:dyDescent="0.25">
      <c r="B22" s="27" t="s">
        <v>8</v>
      </c>
      <c r="C22" s="18"/>
      <c r="D22" s="17">
        <f t="shared" ref="D22:P22" si="16">84+D11+D17</f>
        <v>84</v>
      </c>
      <c r="E22" s="17">
        <f t="shared" si="16"/>
        <v>84</v>
      </c>
      <c r="F22" s="17">
        <f t="shared" si="16"/>
        <v>84</v>
      </c>
      <c r="G22" s="17">
        <f t="shared" si="16"/>
        <v>84</v>
      </c>
      <c r="H22" s="17">
        <f t="shared" si="16"/>
        <v>84</v>
      </c>
      <c r="I22" s="17">
        <f t="shared" si="16"/>
        <v>84</v>
      </c>
      <c r="J22" s="17">
        <f t="shared" si="16"/>
        <v>84</v>
      </c>
      <c r="K22" s="17">
        <f t="shared" si="16"/>
        <v>84</v>
      </c>
      <c r="L22" s="17">
        <f t="shared" si="16"/>
        <v>84</v>
      </c>
      <c r="M22" s="17">
        <f t="shared" si="16"/>
        <v>84</v>
      </c>
      <c r="N22" s="17">
        <f t="shared" si="16"/>
        <v>84</v>
      </c>
      <c r="O22" s="17">
        <f t="shared" si="16"/>
        <v>84</v>
      </c>
      <c r="P22" s="17">
        <f t="shared" si="16"/>
        <v>84</v>
      </c>
    </row>
    <row r="23" spans="2:18" ht="9.9499999999999993" customHeight="1" x14ac:dyDescent="0.25">
      <c r="B23" s="8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2:18" s="13" customFormat="1" ht="30" customHeight="1" x14ac:dyDescent="0.25">
      <c r="B24" s="27" t="s">
        <v>9</v>
      </c>
      <c r="C24" s="18"/>
      <c r="D24" s="17">
        <f t="shared" ref="D24:P24" si="17">D20-D22</f>
        <v>82</v>
      </c>
      <c r="E24" s="17">
        <f t="shared" si="17"/>
        <v>82</v>
      </c>
      <c r="F24" s="17">
        <f t="shared" si="17"/>
        <v>82</v>
      </c>
      <c r="G24" s="17">
        <f t="shared" si="17"/>
        <v>82</v>
      </c>
      <c r="H24" s="17">
        <f t="shared" si="17"/>
        <v>84</v>
      </c>
      <c r="I24" s="17">
        <f t="shared" si="17"/>
        <v>104</v>
      </c>
      <c r="J24" s="17">
        <f t="shared" si="17"/>
        <v>138</v>
      </c>
      <c r="K24" s="17">
        <f t="shared" si="17"/>
        <v>162</v>
      </c>
      <c r="L24" s="17">
        <f t="shared" si="17"/>
        <v>184</v>
      </c>
      <c r="M24" s="17">
        <f t="shared" si="17"/>
        <v>184</v>
      </c>
      <c r="N24" s="17">
        <f t="shared" si="17"/>
        <v>184</v>
      </c>
      <c r="O24" s="17">
        <f t="shared" si="17"/>
        <v>184</v>
      </c>
      <c r="P24" s="17">
        <f t="shared" si="17"/>
        <v>184</v>
      </c>
    </row>
    <row r="25" spans="2:18" ht="9.9499999999999993" customHeight="1" x14ac:dyDescent="0.25">
      <c r="B25" s="8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2:18" s="13" customFormat="1" ht="30" customHeight="1" x14ac:dyDescent="0.25">
      <c r="B26" s="27" t="s">
        <v>10</v>
      </c>
      <c r="C26" s="18"/>
      <c r="D26" s="17">
        <f>D24-(SUM($D6:D6))</f>
        <v>82</v>
      </c>
      <c r="E26" s="17">
        <f>E24-(SUM($D6:E6))</f>
        <v>82</v>
      </c>
      <c r="F26" s="17">
        <f>F24-(SUM($D6:F6))</f>
        <v>82</v>
      </c>
      <c r="G26" s="17">
        <f>G24-(SUM($D6:G6))</f>
        <v>82</v>
      </c>
      <c r="H26" s="17">
        <f>H24-(SUM($D6:H6))</f>
        <v>84</v>
      </c>
      <c r="I26" s="17">
        <f>I24-(SUM($D6:I6))</f>
        <v>104</v>
      </c>
      <c r="J26" s="17">
        <f>J24-(SUM($D6:J6))</f>
        <v>138</v>
      </c>
      <c r="K26" s="17">
        <f>K24-(SUM($D6:K6))</f>
        <v>162</v>
      </c>
      <c r="L26" s="17">
        <f>L24-(SUM($D6:L6))</f>
        <v>178</v>
      </c>
      <c r="M26" s="17">
        <f>M24-(SUM($D6:M6))</f>
        <v>173</v>
      </c>
      <c r="N26" s="17">
        <f>N24-(SUM($D6:N6))</f>
        <v>166</v>
      </c>
      <c r="O26" s="17">
        <f>O24-(SUM($D6:O6))</f>
        <v>138</v>
      </c>
      <c r="P26" s="17">
        <f>P24-(SUM($D6:P6))</f>
        <v>104</v>
      </c>
    </row>
    <row r="27" spans="2:18" ht="9.9499999999999993" customHeight="1" x14ac:dyDescent="0.25">
      <c r="B27" s="8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2:18" s="13" customFormat="1" ht="30" customHeight="1" x14ac:dyDescent="0.25">
      <c r="B28" s="27" t="s">
        <v>11</v>
      </c>
      <c r="C28" s="18"/>
      <c r="D28" s="17">
        <f t="shared" ref="D28:P28" si="18">D24-D26</f>
        <v>0</v>
      </c>
      <c r="E28" s="17">
        <f t="shared" si="18"/>
        <v>0</v>
      </c>
      <c r="F28" s="17">
        <f t="shared" si="18"/>
        <v>0</v>
      </c>
      <c r="G28" s="17">
        <f t="shared" si="18"/>
        <v>0</v>
      </c>
      <c r="H28" s="17">
        <f t="shared" si="18"/>
        <v>0</v>
      </c>
      <c r="I28" s="17">
        <f t="shared" si="18"/>
        <v>0</v>
      </c>
      <c r="J28" s="17">
        <f t="shared" si="18"/>
        <v>0</v>
      </c>
      <c r="K28" s="17">
        <f t="shared" si="18"/>
        <v>0</v>
      </c>
      <c r="L28" s="17">
        <f t="shared" si="18"/>
        <v>6</v>
      </c>
      <c r="M28" s="17">
        <f t="shared" si="18"/>
        <v>11</v>
      </c>
      <c r="N28" s="17">
        <f t="shared" si="18"/>
        <v>18</v>
      </c>
      <c r="O28" s="17">
        <f t="shared" si="18"/>
        <v>46</v>
      </c>
      <c r="P28" s="17">
        <f t="shared" si="18"/>
        <v>80</v>
      </c>
    </row>
    <row r="29" spans="2:18" ht="9.9499999999999993" customHeight="1" x14ac:dyDescent="0.25"/>
    <row r="30" spans="2:18" s="13" customFormat="1" ht="30" customHeight="1" x14ac:dyDescent="0.25">
      <c r="B30" s="29" t="s">
        <v>12</v>
      </c>
      <c r="C30" s="18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90</v>
      </c>
      <c r="N30" s="32">
        <v>144</v>
      </c>
      <c r="O30" s="32">
        <v>180</v>
      </c>
      <c r="P30" s="32">
        <v>180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13"/>
  <sheetViews>
    <sheetView showGridLines="0" topLeftCell="A40" zoomScale="80" zoomScaleNormal="80" workbookViewId="0">
      <selection activeCell="E13" sqref="E13"/>
    </sheetView>
  </sheetViews>
  <sheetFormatPr defaultRowHeight="15" x14ac:dyDescent="0.25"/>
  <cols>
    <col min="1" max="1" width="2.7109375" customWidth="1"/>
    <col min="2" max="2" width="22.85546875" style="11" customWidth="1"/>
    <col min="3" max="4" width="12.7109375" style="2" customWidth="1"/>
    <col min="5" max="15" width="12.7109375" customWidth="1"/>
    <col min="16" max="16" width="2.7109375" customWidth="1"/>
    <col min="17" max="25" width="12.7109375" customWidth="1"/>
  </cols>
  <sheetData>
    <row r="2" spans="2:6" s="1" customFormat="1" ht="30" customHeight="1" x14ac:dyDescent="0.25">
      <c r="B2" s="71" t="s">
        <v>13</v>
      </c>
      <c r="C2" s="71"/>
      <c r="D2" s="36"/>
    </row>
    <row r="3" spans="2:6" s="1" customFormat="1" ht="30" customHeight="1" x14ac:dyDescent="0.25">
      <c r="B3" s="38" t="s">
        <v>14</v>
      </c>
      <c r="C3" s="30" t="s">
        <v>15</v>
      </c>
      <c r="D3" s="36"/>
    </row>
    <row r="4" spans="2:6" s="1" customFormat="1" ht="30" customHeight="1" x14ac:dyDescent="0.25">
      <c r="B4" s="70" t="s">
        <v>16</v>
      </c>
      <c r="C4" s="37">
        <v>251.733</v>
      </c>
      <c r="D4" s="36"/>
    </row>
    <row r="5" spans="2:6" s="1" customFormat="1" ht="30" customHeight="1" x14ac:dyDescent="0.25">
      <c r="B5" s="70" t="s">
        <v>17</v>
      </c>
      <c r="C5" s="37">
        <v>256.66666666666669</v>
      </c>
      <c r="D5" s="36"/>
    </row>
    <row r="6" spans="2:6" s="1" customFormat="1" ht="30" customHeight="1" x14ac:dyDescent="0.25">
      <c r="B6" s="70" t="s">
        <v>18</v>
      </c>
      <c r="C6" s="37">
        <v>259.43333333333334</v>
      </c>
      <c r="D6" s="36"/>
    </row>
    <row r="7" spans="2:6" s="1" customFormat="1" ht="30" customHeight="1" x14ac:dyDescent="0.25">
      <c r="B7" s="70" t="s">
        <v>19</v>
      </c>
      <c r="C7" s="37">
        <v>264.99200000000002</v>
      </c>
      <c r="D7" s="36"/>
    </row>
    <row r="8" spans="2:6" s="1" customFormat="1" ht="30" customHeight="1" x14ac:dyDescent="0.25">
      <c r="B8" s="70" t="s">
        <v>20</v>
      </c>
      <c r="C8" s="37">
        <v>274.90800000000002</v>
      </c>
      <c r="D8" s="36"/>
    </row>
    <row r="9" spans="2:6" s="1" customFormat="1" ht="30" customHeight="1" x14ac:dyDescent="0.25">
      <c r="B9" s="70" t="s">
        <v>21</v>
      </c>
      <c r="C9" s="37">
        <v>283.30799999999999</v>
      </c>
      <c r="D9" s="36"/>
    </row>
    <row r="11" spans="2:6" ht="30" customHeight="1" x14ac:dyDescent="0.25">
      <c r="B11" s="71" t="s">
        <v>22</v>
      </c>
      <c r="C11" s="71"/>
      <c r="D11" s="71"/>
      <c r="E11" s="71"/>
    </row>
    <row r="12" spans="2:6" s="1" customFormat="1" ht="30" customHeight="1" x14ac:dyDescent="0.25">
      <c r="B12" s="29" t="s">
        <v>23</v>
      </c>
      <c r="C12" s="30" t="s">
        <v>24</v>
      </c>
      <c r="D12" s="30" t="s">
        <v>25</v>
      </c>
      <c r="E12" s="30" t="s">
        <v>26</v>
      </c>
    </row>
    <row r="13" spans="2:6" s="1" customFormat="1" ht="30" customHeight="1" x14ac:dyDescent="0.25">
      <c r="B13" s="70" t="s">
        <v>27</v>
      </c>
      <c r="C13" s="21">
        <v>1.2366668121698895E-2</v>
      </c>
      <c r="D13" s="21">
        <v>3.0916670304247237E-3</v>
      </c>
      <c r="E13" s="21">
        <v>1.5458335152123618E-2</v>
      </c>
    </row>
    <row r="14" spans="2:6" s="1" customFormat="1" ht="30" customHeight="1" x14ac:dyDescent="0.25">
      <c r="B14" s="70" t="s">
        <v>3</v>
      </c>
      <c r="C14" s="21">
        <v>1.648889082893186E-2</v>
      </c>
      <c r="D14" s="21">
        <v>1.0305556768082412E-2</v>
      </c>
      <c r="E14" s="21">
        <v>2.6794447597014274E-2</v>
      </c>
    </row>
    <row r="15" spans="2:6" s="1" customFormat="1" ht="30" customHeight="1" x14ac:dyDescent="0.25">
      <c r="B15" s="70" t="s">
        <v>4</v>
      </c>
      <c r="C15" s="21">
        <v>1.855000218254834E-2</v>
      </c>
      <c r="D15" s="21">
        <v>1.5458335152123618E-2</v>
      </c>
      <c r="E15" s="21">
        <v>3.4008337334671963E-2</v>
      </c>
    </row>
    <row r="16" spans="2:6" s="1" customFormat="1" ht="30" customHeight="1" x14ac:dyDescent="0.25">
      <c r="B16" s="70" t="s">
        <v>28</v>
      </c>
      <c r="C16" s="21">
        <v>2.3702780566589546E-2</v>
      </c>
      <c r="D16" s="21">
        <v>4.4303588545986285E-3</v>
      </c>
      <c r="E16" s="21">
        <v>2.813313942118818E-2</v>
      </c>
      <c r="F16" s="40"/>
    </row>
    <row r="17" spans="2:25" s="1" customFormat="1" ht="15" customHeight="1" x14ac:dyDescent="0.25">
      <c r="B17" s="12"/>
      <c r="C17" s="12"/>
      <c r="D17" s="12"/>
      <c r="E17" s="12"/>
      <c r="F17" s="12"/>
      <c r="G17" s="12"/>
    </row>
    <row r="18" spans="2:25" s="1" customFormat="1" ht="30" customHeight="1" x14ac:dyDescent="0.25">
      <c r="B18" s="71" t="s">
        <v>29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Q18" s="71" t="s">
        <v>30</v>
      </c>
      <c r="R18" s="71"/>
      <c r="S18" s="71"/>
      <c r="T18" s="71"/>
      <c r="U18" s="71"/>
      <c r="V18" s="71"/>
      <c r="W18" s="71"/>
      <c r="X18" s="71"/>
      <c r="Y18" s="71"/>
    </row>
    <row r="19" spans="2:25" s="10" customFormat="1" ht="30" customHeight="1" x14ac:dyDescent="0.25">
      <c r="B19" s="30" t="s">
        <v>31</v>
      </c>
      <c r="C19" s="30" t="s">
        <v>32</v>
      </c>
      <c r="D19" s="30" t="s">
        <v>33</v>
      </c>
      <c r="E19" s="30" t="s">
        <v>34</v>
      </c>
      <c r="F19" s="30" t="s">
        <v>35</v>
      </c>
      <c r="G19" s="30">
        <v>2018</v>
      </c>
      <c r="H19" s="30">
        <v>2019</v>
      </c>
      <c r="I19" s="30">
        <v>2020</v>
      </c>
      <c r="J19" s="30">
        <v>2021</v>
      </c>
      <c r="K19" s="30">
        <v>2022</v>
      </c>
      <c r="L19" s="30">
        <v>2023</v>
      </c>
      <c r="M19" s="30">
        <v>2024</v>
      </c>
      <c r="N19" s="30">
        <v>2025</v>
      </c>
      <c r="O19" s="30">
        <v>2026</v>
      </c>
      <c r="Q19" s="30">
        <v>2018</v>
      </c>
      <c r="R19" s="30">
        <v>2019</v>
      </c>
      <c r="S19" s="30">
        <v>2020</v>
      </c>
      <c r="T19" s="30">
        <v>2021</v>
      </c>
      <c r="U19" s="30">
        <v>2022</v>
      </c>
      <c r="V19" s="30">
        <v>2023</v>
      </c>
      <c r="W19" s="30">
        <v>2024</v>
      </c>
      <c r="X19" s="30">
        <v>2025</v>
      </c>
      <c r="Y19" s="30">
        <v>2026</v>
      </c>
    </row>
    <row r="20" spans="2:25" s="1" customFormat="1" ht="30" customHeight="1" x14ac:dyDescent="0.25">
      <c r="B20" s="6">
        <v>5</v>
      </c>
      <c r="C20" s="6">
        <v>0</v>
      </c>
      <c r="D20" s="23">
        <v>3.1948018716191483E-2</v>
      </c>
      <c r="E20" s="25">
        <v>1</v>
      </c>
      <c r="F20" s="6">
        <v>2023</v>
      </c>
      <c r="G20" s="23">
        <f t="shared" ref="G20:O35" si="0">IF($F20=G$19,$D20,0)+IF($B20=0,0,IF(($F20+$B20)=G$19,$D20,0))</f>
        <v>0</v>
      </c>
      <c r="H20" s="23">
        <f t="shared" si="0"/>
        <v>0</v>
      </c>
      <c r="I20" s="23">
        <f t="shared" si="0"/>
        <v>0</v>
      </c>
      <c r="J20" s="23">
        <f t="shared" si="0"/>
        <v>0</v>
      </c>
      <c r="K20" s="23">
        <f t="shared" si="0"/>
        <v>0</v>
      </c>
      <c r="L20" s="23">
        <f t="shared" si="0"/>
        <v>3.1948018716191483E-2</v>
      </c>
      <c r="M20" s="23">
        <f t="shared" si="0"/>
        <v>0</v>
      </c>
      <c r="N20" s="23">
        <f t="shared" si="0"/>
        <v>0</v>
      </c>
      <c r="O20" s="23">
        <f t="shared" si="0"/>
        <v>0</v>
      </c>
      <c r="Q20" s="16">
        <f>IF($F20=Q$19,$E20,0)+IF($B20=0,0,IF(($F20+$B20)=Q$19,$E20,0))</f>
        <v>0</v>
      </c>
      <c r="R20" s="16">
        <f t="shared" ref="R20:Y35" si="1">IF($F20=R$19,$E20,0)+IF($B20=0,0,IF(($F20+$B20)=R$19,$E20,0))</f>
        <v>0</v>
      </c>
      <c r="S20" s="16">
        <f t="shared" si="1"/>
        <v>0</v>
      </c>
      <c r="T20" s="16">
        <f t="shared" si="1"/>
        <v>0</v>
      </c>
      <c r="U20" s="16">
        <f t="shared" si="1"/>
        <v>0</v>
      </c>
      <c r="V20" s="16">
        <f t="shared" si="1"/>
        <v>1</v>
      </c>
      <c r="W20" s="16">
        <f t="shared" si="1"/>
        <v>0</v>
      </c>
      <c r="X20" s="16">
        <f t="shared" si="1"/>
        <v>0</v>
      </c>
      <c r="Y20" s="16">
        <f t="shared" si="1"/>
        <v>0</v>
      </c>
    </row>
    <row r="21" spans="2:25" s="1" customFormat="1" ht="30" customHeight="1" x14ac:dyDescent="0.25">
      <c r="B21" s="6">
        <v>5</v>
      </c>
      <c r="C21" s="6">
        <v>0</v>
      </c>
      <c r="D21" s="23">
        <v>3.1948018716191483E-2</v>
      </c>
      <c r="E21" s="25">
        <v>1</v>
      </c>
      <c r="F21" s="6">
        <v>2023</v>
      </c>
      <c r="G21" s="23">
        <f t="shared" si="0"/>
        <v>0</v>
      </c>
      <c r="H21" s="23">
        <f t="shared" si="0"/>
        <v>0</v>
      </c>
      <c r="I21" s="23">
        <f t="shared" si="0"/>
        <v>0</v>
      </c>
      <c r="J21" s="23">
        <f t="shared" si="0"/>
        <v>0</v>
      </c>
      <c r="K21" s="23">
        <f t="shared" si="0"/>
        <v>0</v>
      </c>
      <c r="L21" s="23">
        <f t="shared" si="0"/>
        <v>3.1948018716191483E-2</v>
      </c>
      <c r="M21" s="23">
        <f t="shared" si="0"/>
        <v>0</v>
      </c>
      <c r="N21" s="23">
        <f t="shared" si="0"/>
        <v>0</v>
      </c>
      <c r="O21" s="23">
        <f t="shared" si="0"/>
        <v>0</v>
      </c>
      <c r="Q21" s="16">
        <f t="shared" ref="Q21:Y36" si="2">IF($F21=Q$19,$E21,0)+IF($B21=0,0,IF(($F21+$B21)=Q$19,$E21,0))</f>
        <v>0</v>
      </c>
      <c r="R21" s="16">
        <f t="shared" si="1"/>
        <v>0</v>
      </c>
      <c r="S21" s="16">
        <f t="shared" si="1"/>
        <v>0</v>
      </c>
      <c r="T21" s="16">
        <f t="shared" si="1"/>
        <v>0</v>
      </c>
      <c r="U21" s="16">
        <f t="shared" si="1"/>
        <v>0</v>
      </c>
      <c r="V21" s="16">
        <f t="shared" si="1"/>
        <v>1</v>
      </c>
      <c r="W21" s="16">
        <f t="shared" si="1"/>
        <v>0</v>
      </c>
      <c r="X21" s="16">
        <f t="shared" si="1"/>
        <v>0</v>
      </c>
      <c r="Y21" s="16">
        <f t="shared" si="1"/>
        <v>0</v>
      </c>
    </row>
    <row r="22" spans="2:25" s="1" customFormat="1" ht="30" customHeight="1" x14ac:dyDescent="0.25">
      <c r="B22" s="6">
        <v>5</v>
      </c>
      <c r="C22" s="6">
        <v>0</v>
      </c>
      <c r="D22" s="23">
        <v>3.1948018716191483E-2</v>
      </c>
      <c r="E22" s="25">
        <v>1</v>
      </c>
      <c r="F22" s="6">
        <v>2023</v>
      </c>
      <c r="G22" s="23">
        <f t="shared" si="0"/>
        <v>0</v>
      </c>
      <c r="H22" s="23">
        <f t="shared" si="0"/>
        <v>0</v>
      </c>
      <c r="I22" s="23">
        <f t="shared" si="0"/>
        <v>0</v>
      </c>
      <c r="J22" s="23">
        <f t="shared" si="0"/>
        <v>0</v>
      </c>
      <c r="K22" s="23">
        <f t="shared" si="0"/>
        <v>0</v>
      </c>
      <c r="L22" s="23">
        <f t="shared" si="0"/>
        <v>3.1948018716191483E-2</v>
      </c>
      <c r="M22" s="23">
        <f t="shared" si="0"/>
        <v>0</v>
      </c>
      <c r="N22" s="23">
        <f t="shared" si="0"/>
        <v>0</v>
      </c>
      <c r="O22" s="23">
        <f t="shared" si="0"/>
        <v>0</v>
      </c>
      <c r="Q22" s="16">
        <f t="shared" si="2"/>
        <v>0</v>
      </c>
      <c r="R22" s="16">
        <f t="shared" si="1"/>
        <v>0</v>
      </c>
      <c r="S22" s="16">
        <f t="shared" si="1"/>
        <v>0</v>
      </c>
      <c r="T22" s="16">
        <f t="shared" si="1"/>
        <v>0</v>
      </c>
      <c r="U22" s="16">
        <f t="shared" si="1"/>
        <v>0</v>
      </c>
      <c r="V22" s="16">
        <f t="shared" si="1"/>
        <v>1</v>
      </c>
      <c r="W22" s="16">
        <f t="shared" si="1"/>
        <v>0</v>
      </c>
      <c r="X22" s="16">
        <f t="shared" si="1"/>
        <v>0</v>
      </c>
      <c r="Y22" s="16">
        <f t="shared" si="1"/>
        <v>0</v>
      </c>
    </row>
    <row r="23" spans="2:25" s="1" customFormat="1" ht="30" customHeight="1" x14ac:dyDescent="0.25">
      <c r="B23" s="6">
        <v>5</v>
      </c>
      <c r="C23" s="6">
        <v>0</v>
      </c>
      <c r="D23" s="23">
        <v>3.1948018716191483E-2</v>
      </c>
      <c r="E23" s="25">
        <v>1</v>
      </c>
      <c r="F23" s="6">
        <v>2023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  <c r="K23" s="23">
        <f t="shared" si="0"/>
        <v>0</v>
      </c>
      <c r="L23" s="23">
        <f t="shared" si="0"/>
        <v>3.1948018716191483E-2</v>
      </c>
      <c r="M23" s="23">
        <f t="shared" si="0"/>
        <v>0</v>
      </c>
      <c r="N23" s="23">
        <f t="shared" si="0"/>
        <v>0</v>
      </c>
      <c r="O23" s="23">
        <f t="shared" si="0"/>
        <v>0</v>
      </c>
      <c r="Q23" s="16">
        <f t="shared" si="2"/>
        <v>0</v>
      </c>
      <c r="R23" s="16">
        <f t="shared" si="1"/>
        <v>0</v>
      </c>
      <c r="S23" s="16">
        <f t="shared" si="1"/>
        <v>0</v>
      </c>
      <c r="T23" s="16">
        <f t="shared" si="1"/>
        <v>0</v>
      </c>
      <c r="U23" s="16">
        <f t="shared" si="1"/>
        <v>0</v>
      </c>
      <c r="V23" s="16">
        <f t="shared" si="1"/>
        <v>1</v>
      </c>
      <c r="W23" s="16">
        <f t="shared" si="1"/>
        <v>0</v>
      </c>
      <c r="X23" s="16">
        <f t="shared" si="1"/>
        <v>0</v>
      </c>
      <c r="Y23" s="16">
        <f t="shared" si="1"/>
        <v>0</v>
      </c>
    </row>
    <row r="24" spans="2:25" s="1" customFormat="1" ht="30" customHeight="1" x14ac:dyDescent="0.25">
      <c r="B24" s="6">
        <v>5</v>
      </c>
      <c r="C24" s="6">
        <v>0</v>
      </c>
      <c r="D24" s="23">
        <v>3.1948018716191483E-2</v>
      </c>
      <c r="E24" s="25">
        <v>1</v>
      </c>
      <c r="F24" s="6">
        <v>2023</v>
      </c>
      <c r="G24" s="23">
        <f t="shared" si="0"/>
        <v>0</v>
      </c>
      <c r="H24" s="23">
        <f t="shared" si="0"/>
        <v>0</v>
      </c>
      <c r="I24" s="23">
        <f t="shared" si="0"/>
        <v>0</v>
      </c>
      <c r="J24" s="23">
        <f t="shared" si="0"/>
        <v>0</v>
      </c>
      <c r="K24" s="23">
        <f t="shared" si="0"/>
        <v>0</v>
      </c>
      <c r="L24" s="23">
        <f t="shared" si="0"/>
        <v>3.1948018716191483E-2</v>
      </c>
      <c r="M24" s="23">
        <f t="shared" si="0"/>
        <v>0</v>
      </c>
      <c r="N24" s="23">
        <f t="shared" si="0"/>
        <v>0</v>
      </c>
      <c r="O24" s="23">
        <f t="shared" si="0"/>
        <v>0</v>
      </c>
      <c r="Q24" s="16">
        <f t="shared" si="2"/>
        <v>0</v>
      </c>
      <c r="R24" s="16">
        <f t="shared" si="1"/>
        <v>0</v>
      </c>
      <c r="S24" s="16">
        <f t="shared" si="1"/>
        <v>0</v>
      </c>
      <c r="T24" s="16">
        <f t="shared" si="1"/>
        <v>0</v>
      </c>
      <c r="U24" s="16">
        <f t="shared" si="1"/>
        <v>0</v>
      </c>
      <c r="V24" s="16">
        <f t="shared" si="1"/>
        <v>1</v>
      </c>
      <c r="W24" s="16">
        <f t="shared" si="1"/>
        <v>0</v>
      </c>
      <c r="X24" s="16">
        <f t="shared" si="1"/>
        <v>0</v>
      </c>
      <c r="Y24" s="16">
        <f t="shared" si="1"/>
        <v>0</v>
      </c>
    </row>
    <row r="25" spans="2:25" s="1" customFormat="1" ht="30" customHeight="1" x14ac:dyDescent="0.25">
      <c r="B25" s="6">
        <v>5</v>
      </c>
      <c r="C25" s="6">
        <v>0</v>
      </c>
      <c r="D25" s="23">
        <v>3.1948018716191483E-2</v>
      </c>
      <c r="E25" s="25">
        <v>1</v>
      </c>
      <c r="F25" s="6">
        <v>2023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3.1948018716191483E-2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Q25" s="16">
        <f t="shared" si="2"/>
        <v>0</v>
      </c>
      <c r="R25" s="16">
        <f t="shared" si="1"/>
        <v>0</v>
      </c>
      <c r="S25" s="16">
        <f t="shared" si="1"/>
        <v>0</v>
      </c>
      <c r="T25" s="16">
        <f t="shared" si="1"/>
        <v>0</v>
      </c>
      <c r="U25" s="16">
        <f t="shared" si="1"/>
        <v>0</v>
      </c>
      <c r="V25" s="16">
        <f t="shared" si="1"/>
        <v>1</v>
      </c>
      <c r="W25" s="16">
        <f t="shared" si="1"/>
        <v>0</v>
      </c>
      <c r="X25" s="16">
        <f t="shared" si="1"/>
        <v>0</v>
      </c>
      <c r="Y25" s="16">
        <f t="shared" si="1"/>
        <v>0</v>
      </c>
    </row>
    <row r="26" spans="2:25" s="1" customFormat="1" ht="30" customHeight="1" x14ac:dyDescent="0.25">
      <c r="B26" s="6">
        <v>5</v>
      </c>
      <c r="C26" s="6">
        <v>0</v>
      </c>
      <c r="D26" s="23">
        <v>3.1948018716191483E-2</v>
      </c>
      <c r="E26" s="25">
        <v>1</v>
      </c>
      <c r="F26" s="6">
        <v>2023</v>
      </c>
      <c r="G26" s="23">
        <f t="shared" si="0"/>
        <v>0</v>
      </c>
      <c r="H26" s="23">
        <f t="shared" si="0"/>
        <v>0</v>
      </c>
      <c r="I26" s="23">
        <f t="shared" si="0"/>
        <v>0</v>
      </c>
      <c r="J26" s="23">
        <f t="shared" si="0"/>
        <v>0</v>
      </c>
      <c r="K26" s="23">
        <f t="shared" si="0"/>
        <v>0</v>
      </c>
      <c r="L26" s="23">
        <f t="shared" si="0"/>
        <v>3.1948018716191483E-2</v>
      </c>
      <c r="M26" s="23">
        <f t="shared" si="0"/>
        <v>0</v>
      </c>
      <c r="N26" s="23">
        <f t="shared" si="0"/>
        <v>0</v>
      </c>
      <c r="O26" s="23">
        <f t="shared" si="0"/>
        <v>0</v>
      </c>
      <c r="Q26" s="16">
        <f t="shared" si="2"/>
        <v>0</v>
      </c>
      <c r="R26" s="16">
        <f t="shared" si="1"/>
        <v>0</v>
      </c>
      <c r="S26" s="16">
        <f t="shared" si="1"/>
        <v>0</v>
      </c>
      <c r="T26" s="16">
        <f t="shared" si="1"/>
        <v>0</v>
      </c>
      <c r="U26" s="16">
        <f t="shared" si="1"/>
        <v>0</v>
      </c>
      <c r="V26" s="16">
        <f t="shared" si="1"/>
        <v>1</v>
      </c>
      <c r="W26" s="16">
        <f t="shared" si="1"/>
        <v>0</v>
      </c>
      <c r="X26" s="16">
        <f t="shared" si="1"/>
        <v>0</v>
      </c>
      <c r="Y26" s="16">
        <f t="shared" si="1"/>
        <v>0</v>
      </c>
    </row>
    <row r="27" spans="2:25" s="1" customFormat="1" ht="30" customHeight="1" x14ac:dyDescent="0.25">
      <c r="B27" s="6">
        <v>5</v>
      </c>
      <c r="C27" s="6">
        <v>0</v>
      </c>
      <c r="D27" s="23">
        <v>3.1948018716191483E-2</v>
      </c>
      <c r="E27" s="25">
        <v>1</v>
      </c>
      <c r="F27" s="6">
        <v>2023</v>
      </c>
      <c r="G27" s="23">
        <f t="shared" si="0"/>
        <v>0</v>
      </c>
      <c r="H27" s="23">
        <f t="shared" si="0"/>
        <v>0</v>
      </c>
      <c r="I27" s="23">
        <f t="shared" si="0"/>
        <v>0</v>
      </c>
      <c r="J27" s="23">
        <f t="shared" si="0"/>
        <v>0</v>
      </c>
      <c r="K27" s="23">
        <f t="shared" si="0"/>
        <v>0</v>
      </c>
      <c r="L27" s="23">
        <f t="shared" si="0"/>
        <v>3.1948018716191483E-2</v>
      </c>
      <c r="M27" s="23">
        <f t="shared" si="0"/>
        <v>0</v>
      </c>
      <c r="N27" s="23">
        <f t="shared" si="0"/>
        <v>0</v>
      </c>
      <c r="O27" s="23">
        <f t="shared" si="0"/>
        <v>0</v>
      </c>
      <c r="Q27" s="16">
        <f t="shared" si="2"/>
        <v>0</v>
      </c>
      <c r="R27" s="16">
        <f t="shared" si="1"/>
        <v>0</v>
      </c>
      <c r="S27" s="16">
        <f t="shared" si="1"/>
        <v>0</v>
      </c>
      <c r="T27" s="16">
        <f t="shared" si="1"/>
        <v>0</v>
      </c>
      <c r="U27" s="16">
        <f t="shared" si="1"/>
        <v>0</v>
      </c>
      <c r="V27" s="16">
        <f t="shared" si="1"/>
        <v>1</v>
      </c>
      <c r="W27" s="16">
        <f t="shared" si="1"/>
        <v>0</v>
      </c>
      <c r="X27" s="16">
        <f t="shared" si="1"/>
        <v>0</v>
      </c>
      <c r="Y27" s="16">
        <f t="shared" si="1"/>
        <v>0</v>
      </c>
    </row>
    <row r="28" spans="2:25" s="1" customFormat="1" ht="30" customHeight="1" x14ac:dyDescent="0.25">
      <c r="B28" s="6">
        <v>5</v>
      </c>
      <c r="C28" s="6">
        <v>0</v>
      </c>
      <c r="D28" s="23">
        <v>3.1948018716191483E-2</v>
      </c>
      <c r="E28" s="25">
        <v>1</v>
      </c>
      <c r="F28" s="6">
        <v>2023</v>
      </c>
      <c r="G28" s="23">
        <f t="shared" si="0"/>
        <v>0</v>
      </c>
      <c r="H28" s="23">
        <f t="shared" si="0"/>
        <v>0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3.1948018716191483E-2</v>
      </c>
      <c r="M28" s="23">
        <f t="shared" si="0"/>
        <v>0</v>
      </c>
      <c r="N28" s="23">
        <f t="shared" si="0"/>
        <v>0</v>
      </c>
      <c r="O28" s="23">
        <f t="shared" si="0"/>
        <v>0</v>
      </c>
      <c r="Q28" s="16">
        <f t="shared" si="2"/>
        <v>0</v>
      </c>
      <c r="R28" s="16">
        <f t="shared" si="1"/>
        <v>0</v>
      </c>
      <c r="S28" s="16">
        <f t="shared" si="1"/>
        <v>0</v>
      </c>
      <c r="T28" s="16">
        <f t="shared" si="1"/>
        <v>0</v>
      </c>
      <c r="U28" s="16">
        <f t="shared" si="1"/>
        <v>0</v>
      </c>
      <c r="V28" s="16">
        <f t="shared" si="1"/>
        <v>1</v>
      </c>
      <c r="W28" s="16">
        <f t="shared" si="1"/>
        <v>0</v>
      </c>
      <c r="X28" s="16">
        <f t="shared" si="1"/>
        <v>0</v>
      </c>
      <c r="Y28" s="16">
        <f t="shared" si="1"/>
        <v>0</v>
      </c>
    </row>
    <row r="29" spans="2:25" s="1" customFormat="1" ht="30" customHeight="1" x14ac:dyDescent="0.25">
      <c r="B29" s="6">
        <v>5</v>
      </c>
      <c r="C29" s="6">
        <v>0</v>
      </c>
      <c r="D29" s="23">
        <v>3.1948018716191483E-2</v>
      </c>
      <c r="E29" s="25">
        <v>1</v>
      </c>
      <c r="F29" s="6">
        <v>2023</v>
      </c>
      <c r="G29" s="23">
        <f t="shared" si="0"/>
        <v>0</v>
      </c>
      <c r="H29" s="23">
        <f t="shared" si="0"/>
        <v>0</v>
      </c>
      <c r="I29" s="23">
        <f t="shared" si="0"/>
        <v>0</v>
      </c>
      <c r="J29" s="23">
        <f t="shared" si="0"/>
        <v>0</v>
      </c>
      <c r="K29" s="23">
        <f t="shared" si="0"/>
        <v>0</v>
      </c>
      <c r="L29" s="23">
        <f t="shared" si="0"/>
        <v>3.1948018716191483E-2</v>
      </c>
      <c r="M29" s="23">
        <f t="shared" si="0"/>
        <v>0</v>
      </c>
      <c r="N29" s="23">
        <f t="shared" si="0"/>
        <v>0</v>
      </c>
      <c r="O29" s="23">
        <f t="shared" si="0"/>
        <v>0</v>
      </c>
      <c r="Q29" s="16">
        <f t="shared" si="2"/>
        <v>0</v>
      </c>
      <c r="R29" s="16">
        <f t="shared" si="1"/>
        <v>0</v>
      </c>
      <c r="S29" s="16">
        <f t="shared" si="1"/>
        <v>0</v>
      </c>
      <c r="T29" s="16">
        <f t="shared" si="1"/>
        <v>0</v>
      </c>
      <c r="U29" s="16">
        <f t="shared" si="1"/>
        <v>0</v>
      </c>
      <c r="V29" s="16">
        <f t="shared" si="1"/>
        <v>1</v>
      </c>
      <c r="W29" s="16">
        <f t="shared" si="1"/>
        <v>0</v>
      </c>
      <c r="X29" s="16">
        <f t="shared" si="1"/>
        <v>0</v>
      </c>
      <c r="Y29" s="16">
        <f t="shared" si="1"/>
        <v>0</v>
      </c>
    </row>
    <row r="30" spans="2:25" s="1" customFormat="1" ht="30" customHeight="1" x14ac:dyDescent="0.25">
      <c r="B30" s="6">
        <v>5</v>
      </c>
      <c r="C30" s="6">
        <v>0</v>
      </c>
      <c r="D30" s="23">
        <v>3.1948018716191483E-2</v>
      </c>
      <c r="E30" s="25">
        <v>1</v>
      </c>
      <c r="F30" s="6">
        <v>2023</v>
      </c>
      <c r="G30" s="23">
        <f t="shared" si="0"/>
        <v>0</v>
      </c>
      <c r="H30" s="23">
        <f t="shared" si="0"/>
        <v>0</v>
      </c>
      <c r="I30" s="23">
        <f t="shared" si="0"/>
        <v>0</v>
      </c>
      <c r="J30" s="23">
        <f t="shared" si="0"/>
        <v>0</v>
      </c>
      <c r="K30" s="23">
        <f t="shared" si="0"/>
        <v>0</v>
      </c>
      <c r="L30" s="23">
        <f t="shared" si="0"/>
        <v>3.1948018716191483E-2</v>
      </c>
      <c r="M30" s="23">
        <f t="shared" si="0"/>
        <v>0</v>
      </c>
      <c r="N30" s="23">
        <f t="shared" si="0"/>
        <v>0</v>
      </c>
      <c r="O30" s="23">
        <f t="shared" si="0"/>
        <v>0</v>
      </c>
      <c r="Q30" s="16">
        <f t="shared" si="2"/>
        <v>0</v>
      </c>
      <c r="R30" s="16">
        <f t="shared" si="1"/>
        <v>0</v>
      </c>
      <c r="S30" s="16">
        <f t="shared" si="1"/>
        <v>0</v>
      </c>
      <c r="T30" s="16">
        <f t="shared" si="1"/>
        <v>0</v>
      </c>
      <c r="U30" s="16">
        <f t="shared" si="1"/>
        <v>0</v>
      </c>
      <c r="V30" s="16">
        <f t="shared" si="1"/>
        <v>1</v>
      </c>
      <c r="W30" s="16">
        <f t="shared" si="1"/>
        <v>0</v>
      </c>
      <c r="X30" s="16">
        <f t="shared" si="1"/>
        <v>0</v>
      </c>
      <c r="Y30" s="16">
        <f t="shared" si="1"/>
        <v>0</v>
      </c>
    </row>
    <row r="31" spans="2:25" s="1" customFormat="1" ht="30" customHeight="1" x14ac:dyDescent="0.25">
      <c r="B31" s="6">
        <v>5</v>
      </c>
      <c r="C31" s="6">
        <v>0</v>
      </c>
      <c r="D31" s="23">
        <v>3.1948018716191483E-2</v>
      </c>
      <c r="E31" s="25">
        <v>1</v>
      </c>
      <c r="F31" s="6">
        <v>2023</v>
      </c>
      <c r="G31" s="23">
        <f t="shared" si="0"/>
        <v>0</v>
      </c>
      <c r="H31" s="23">
        <f t="shared" si="0"/>
        <v>0</v>
      </c>
      <c r="I31" s="23">
        <f t="shared" si="0"/>
        <v>0</v>
      </c>
      <c r="J31" s="23">
        <f t="shared" si="0"/>
        <v>0</v>
      </c>
      <c r="K31" s="23">
        <f t="shared" si="0"/>
        <v>0</v>
      </c>
      <c r="L31" s="23">
        <f t="shared" si="0"/>
        <v>3.1948018716191483E-2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Q31" s="16">
        <f t="shared" si="2"/>
        <v>0</v>
      </c>
      <c r="R31" s="16">
        <f t="shared" si="1"/>
        <v>0</v>
      </c>
      <c r="S31" s="16">
        <f t="shared" si="1"/>
        <v>0</v>
      </c>
      <c r="T31" s="16">
        <f t="shared" si="1"/>
        <v>0</v>
      </c>
      <c r="U31" s="16">
        <f t="shared" si="1"/>
        <v>0</v>
      </c>
      <c r="V31" s="16">
        <f t="shared" si="1"/>
        <v>1</v>
      </c>
      <c r="W31" s="16">
        <f t="shared" si="1"/>
        <v>0</v>
      </c>
      <c r="X31" s="16">
        <f t="shared" si="1"/>
        <v>0</v>
      </c>
      <c r="Y31" s="16">
        <f t="shared" si="1"/>
        <v>0</v>
      </c>
    </row>
    <row r="32" spans="2:25" s="1" customFormat="1" ht="30" customHeight="1" x14ac:dyDescent="0.25">
      <c r="B32" s="6">
        <v>5</v>
      </c>
      <c r="C32" s="6">
        <v>0</v>
      </c>
      <c r="D32" s="23">
        <v>3.1948018716191483E-2</v>
      </c>
      <c r="E32" s="25">
        <v>1</v>
      </c>
      <c r="F32" s="6">
        <v>2023</v>
      </c>
      <c r="G32" s="23">
        <f t="shared" si="0"/>
        <v>0</v>
      </c>
      <c r="H32" s="23">
        <f t="shared" si="0"/>
        <v>0</v>
      </c>
      <c r="I32" s="23">
        <f t="shared" si="0"/>
        <v>0</v>
      </c>
      <c r="J32" s="23">
        <f t="shared" si="0"/>
        <v>0</v>
      </c>
      <c r="K32" s="23">
        <f t="shared" si="0"/>
        <v>0</v>
      </c>
      <c r="L32" s="23">
        <f t="shared" si="0"/>
        <v>3.1948018716191483E-2</v>
      </c>
      <c r="M32" s="23">
        <f t="shared" si="0"/>
        <v>0</v>
      </c>
      <c r="N32" s="23">
        <f t="shared" si="0"/>
        <v>0</v>
      </c>
      <c r="O32" s="23">
        <f t="shared" si="0"/>
        <v>0</v>
      </c>
      <c r="Q32" s="16">
        <f t="shared" si="2"/>
        <v>0</v>
      </c>
      <c r="R32" s="16">
        <f t="shared" si="1"/>
        <v>0</v>
      </c>
      <c r="S32" s="16">
        <f t="shared" si="1"/>
        <v>0</v>
      </c>
      <c r="T32" s="16">
        <f t="shared" si="1"/>
        <v>0</v>
      </c>
      <c r="U32" s="16">
        <f t="shared" si="1"/>
        <v>0</v>
      </c>
      <c r="V32" s="16">
        <f t="shared" si="1"/>
        <v>1</v>
      </c>
      <c r="W32" s="16">
        <f t="shared" si="1"/>
        <v>0</v>
      </c>
      <c r="X32" s="16">
        <f t="shared" si="1"/>
        <v>0</v>
      </c>
      <c r="Y32" s="16">
        <f t="shared" si="1"/>
        <v>0</v>
      </c>
    </row>
    <row r="33" spans="2:25" s="1" customFormat="1" ht="30" customHeight="1" x14ac:dyDescent="0.25">
      <c r="B33" s="6">
        <v>5</v>
      </c>
      <c r="C33" s="6">
        <v>1</v>
      </c>
      <c r="D33" s="23">
        <v>3.233170252201855E-2</v>
      </c>
      <c r="E33" s="25">
        <v>1</v>
      </c>
      <c r="F33" s="6">
        <v>2022</v>
      </c>
      <c r="G33" s="23">
        <f t="shared" si="0"/>
        <v>0</v>
      </c>
      <c r="H33" s="23">
        <f t="shared" si="0"/>
        <v>0</v>
      </c>
      <c r="I33" s="23">
        <f t="shared" si="0"/>
        <v>0</v>
      </c>
      <c r="J33" s="23">
        <f t="shared" si="0"/>
        <v>0</v>
      </c>
      <c r="K33" s="23">
        <f t="shared" si="0"/>
        <v>3.233170252201855E-2</v>
      </c>
      <c r="L33" s="23">
        <f t="shared" si="0"/>
        <v>0</v>
      </c>
      <c r="M33" s="23">
        <f t="shared" si="0"/>
        <v>0</v>
      </c>
      <c r="N33" s="23">
        <f t="shared" si="0"/>
        <v>0</v>
      </c>
      <c r="O33" s="23">
        <f t="shared" si="0"/>
        <v>0</v>
      </c>
      <c r="Q33" s="16">
        <f t="shared" si="2"/>
        <v>0</v>
      </c>
      <c r="R33" s="16">
        <f t="shared" si="1"/>
        <v>0</v>
      </c>
      <c r="S33" s="16">
        <f t="shared" si="1"/>
        <v>0</v>
      </c>
      <c r="T33" s="16">
        <f t="shared" si="1"/>
        <v>0</v>
      </c>
      <c r="U33" s="16">
        <f t="shared" si="1"/>
        <v>1</v>
      </c>
      <c r="V33" s="16">
        <f t="shared" si="1"/>
        <v>0</v>
      </c>
      <c r="W33" s="16">
        <f t="shared" si="1"/>
        <v>0</v>
      </c>
      <c r="X33" s="16">
        <f t="shared" si="1"/>
        <v>0</v>
      </c>
      <c r="Y33" s="16">
        <f t="shared" si="1"/>
        <v>0</v>
      </c>
    </row>
    <row r="34" spans="2:25" s="1" customFormat="1" ht="30" customHeight="1" x14ac:dyDescent="0.25">
      <c r="B34" s="6">
        <v>5</v>
      </c>
      <c r="C34" s="6">
        <v>1</v>
      </c>
      <c r="D34" s="23">
        <v>3.233170252201855E-2</v>
      </c>
      <c r="E34" s="25">
        <v>1</v>
      </c>
      <c r="F34" s="6">
        <v>2022</v>
      </c>
      <c r="G34" s="23">
        <f t="shared" si="0"/>
        <v>0</v>
      </c>
      <c r="H34" s="23">
        <f t="shared" si="0"/>
        <v>0</v>
      </c>
      <c r="I34" s="23">
        <f t="shared" si="0"/>
        <v>0</v>
      </c>
      <c r="J34" s="23">
        <f t="shared" si="0"/>
        <v>0</v>
      </c>
      <c r="K34" s="23">
        <f t="shared" si="0"/>
        <v>3.233170252201855E-2</v>
      </c>
      <c r="L34" s="23">
        <f t="shared" si="0"/>
        <v>0</v>
      </c>
      <c r="M34" s="23">
        <f t="shared" si="0"/>
        <v>0</v>
      </c>
      <c r="N34" s="23">
        <f t="shared" si="0"/>
        <v>0</v>
      </c>
      <c r="O34" s="23">
        <f t="shared" si="0"/>
        <v>0</v>
      </c>
      <c r="Q34" s="16">
        <f t="shared" si="2"/>
        <v>0</v>
      </c>
      <c r="R34" s="16">
        <f t="shared" si="1"/>
        <v>0</v>
      </c>
      <c r="S34" s="16">
        <f t="shared" si="1"/>
        <v>0</v>
      </c>
      <c r="T34" s="16">
        <f t="shared" si="1"/>
        <v>0</v>
      </c>
      <c r="U34" s="16">
        <f t="shared" si="1"/>
        <v>1</v>
      </c>
      <c r="V34" s="16">
        <f t="shared" si="1"/>
        <v>0</v>
      </c>
      <c r="W34" s="16">
        <f t="shared" si="1"/>
        <v>0</v>
      </c>
      <c r="X34" s="16">
        <f t="shared" si="1"/>
        <v>0</v>
      </c>
      <c r="Y34" s="16">
        <f t="shared" si="1"/>
        <v>0</v>
      </c>
    </row>
    <row r="35" spans="2:25" s="1" customFormat="1" ht="30" customHeight="1" x14ac:dyDescent="0.25">
      <c r="B35" s="6">
        <v>5</v>
      </c>
      <c r="C35" s="6">
        <v>1</v>
      </c>
      <c r="D35" s="23">
        <v>3.233170252201855E-2</v>
      </c>
      <c r="E35" s="25">
        <v>1</v>
      </c>
      <c r="F35" s="6">
        <v>2022</v>
      </c>
      <c r="G35" s="23">
        <f t="shared" si="0"/>
        <v>0</v>
      </c>
      <c r="H35" s="23">
        <f t="shared" si="0"/>
        <v>0</v>
      </c>
      <c r="I35" s="23">
        <f t="shared" si="0"/>
        <v>0</v>
      </c>
      <c r="J35" s="23">
        <f t="shared" si="0"/>
        <v>0</v>
      </c>
      <c r="K35" s="23">
        <f t="shared" si="0"/>
        <v>3.233170252201855E-2</v>
      </c>
      <c r="L35" s="23">
        <f t="shared" si="0"/>
        <v>0</v>
      </c>
      <c r="M35" s="23">
        <f t="shared" si="0"/>
        <v>0</v>
      </c>
      <c r="N35" s="23">
        <f t="shared" si="0"/>
        <v>0</v>
      </c>
      <c r="O35" s="23">
        <f t="shared" si="0"/>
        <v>0</v>
      </c>
      <c r="Q35" s="16">
        <f t="shared" si="2"/>
        <v>0</v>
      </c>
      <c r="R35" s="16">
        <f t="shared" si="1"/>
        <v>0</v>
      </c>
      <c r="S35" s="16">
        <f t="shared" si="1"/>
        <v>0</v>
      </c>
      <c r="T35" s="16">
        <f t="shared" si="1"/>
        <v>0</v>
      </c>
      <c r="U35" s="16">
        <f t="shared" si="1"/>
        <v>1</v>
      </c>
      <c r="V35" s="16">
        <f t="shared" si="1"/>
        <v>0</v>
      </c>
      <c r="W35" s="16">
        <f t="shared" si="1"/>
        <v>0</v>
      </c>
      <c r="X35" s="16">
        <f t="shared" si="1"/>
        <v>0</v>
      </c>
      <c r="Y35" s="16">
        <f t="shared" si="1"/>
        <v>0</v>
      </c>
    </row>
    <row r="36" spans="2:25" s="1" customFormat="1" ht="30" customHeight="1" x14ac:dyDescent="0.25">
      <c r="B36" s="6">
        <v>5</v>
      </c>
      <c r="C36" s="6">
        <v>1</v>
      </c>
      <c r="D36" s="23">
        <v>3.233170252201855E-2</v>
      </c>
      <c r="E36" s="25">
        <v>1</v>
      </c>
      <c r="F36" s="6">
        <v>2022</v>
      </c>
      <c r="G36" s="23">
        <f t="shared" ref="G36:O51" si="3">IF($F36=G$19,$D36,0)+IF($B36=0,0,IF(($F36+$B36)=G$19,$D36,0))</f>
        <v>0</v>
      </c>
      <c r="H36" s="23">
        <f t="shared" si="3"/>
        <v>0</v>
      </c>
      <c r="I36" s="23">
        <f t="shared" si="3"/>
        <v>0</v>
      </c>
      <c r="J36" s="23">
        <f t="shared" si="3"/>
        <v>0</v>
      </c>
      <c r="K36" s="23">
        <f t="shared" si="3"/>
        <v>3.233170252201855E-2</v>
      </c>
      <c r="L36" s="23">
        <f t="shared" si="3"/>
        <v>0</v>
      </c>
      <c r="M36" s="23">
        <f t="shared" si="3"/>
        <v>0</v>
      </c>
      <c r="N36" s="23">
        <f t="shared" si="3"/>
        <v>0</v>
      </c>
      <c r="O36" s="23">
        <f t="shared" si="3"/>
        <v>0</v>
      </c>
      <c r="Q36" s="16">
        <f t="shared" si="2"/>
        <v>0</v>
      </c>
      <c r="R36" s="16">
        <f t="shared" si="2"/>
        <v>0</v>
      </c>
      <c r="S36" s="16">
        <f t="shared" si="2"/>
        <v>0</v>
      </c>
      <c r="T36" s="16">
        <f t="shared" si="2"/>
        <v>0</v>
      </c>
      <c r="U36" s="16">
        <f t="shared" si="2"/>
        <v>1</v>
      </c>
      <c r="V36" s="16">
        <f t="shared" si="2"/>
        <v>0</v>
      </c>
      <c r="W36" s="16">
        <f t="shared" si="2"/>
        <v>0</v>
      </c>
      <c r="X36" s="16">
        <f t="shared" si="2"/>
        <v>0</v>
      </c>
      <c r="Y36" s="16">
        <f t="shared" si="2"/>
        <v>0</v>
      </c>
    </row>
    <row r="37" spans="2:25" s="1" customFormat="1" ht="30" customHeight="1" x14ac:dyDescent="0.25">
      <c r="B37" s="6">
        <v>5</v>
      </c>
      <c r="C37" s="6">
        <v>1</v>
      </c>
      <c r="D37" s="23">
        <v>3.233170252201855E-2</v>
      </c>
      <c r="E37" s="25">
        <v>1</v>
      </c>
      <c r="F37" s="6">
        <v>2022</v>
      </c>
      <c r="G37" s="23">
        <f t="shared" si="3"/>
        <v>0</v>
      </c>
      <c r="H37" s="23">
        <f t="shared" si="3"/>
        <v>0</v>
      </c>
      <c r="I37" s="23">
        <f t="shared" si="3"/>
        <v>0</v>
      </c>
      <c r="J37" s="23">
        <f t="shared" si="3"/>
        <v>0</v>
      </c>
      <c r="K37" s="23">
        <f t="shared" si="3"/>
        <v>3.233170252201855E-2</v>
      </c>
      <c r="L37" s="23">
        <f t="shared" si="3"/>
        <v>0</v>
      </c>
      <c r="M37" s="23">
        <f t="shared" si="3"/>
        <v>0</v>
      </c>
      <c r="N37" s="23">
        <f t="shared" si="3"/>
        <v>0</v>
      </c>
      <c r="O37" s="23">
        <f t="shared" si="3"/>
        <v>0</v>
      </c>
      <c r="Q37" s="16">
        <f t="shared" ref="Q37:Y52" si="4">IF($F37=Q$19,$E37,0)+IF($B37=0,0,IF(($F37+$B37)=Q$19,$E37,0))</f>
        <v>0</v>
      </c>
      <c r="R37" s="16">
        <f t="shared" si="4"/>
        <v>0</v>
      </c>
      <c r="S37" s="16">
        <f t="shared" si="4"/>
        <v>0</v>
      </c>
      <c r="T37" s="16">
        <f t="shared" si="4"/>
        <v>0</v>
      </c>
      <c r="U37" s="16">
        <f t="shared" si="4"/>
        <v>1</v>
      </c>
      <c r="V37" s="16">
        <f t="shared" si="4"/>
        <v>0</v>
      </c>
      <c r="W37" s="16">
        <f t="shared" si="4"/>
        <v>0</v>
      </c>
      <c r="X37" s="16">
        <f t="shared" si="4"/>
        <v>0</v>
      </c>
      <c r="Y37" s="16">
        <f t="shared" si="4"/>
        <v>0</v>
      </c>
    </row>
    <row r="38" spans="2:25" s="1" customFormat="1" ht="30" customHeight="1" x14ac:dyDescent="0.25">
      <c r="B38" s="6">
        <v>5</v>
      </c>
      <c r="C38" s="6">
        <v>1</v>
      </c>
      <c r="D38" s="23">
        <v>3.233170252201855E-2</v>
      </c>
      <c r="E38" s="25">
        <v>1</v>
      </c>
      <c r="F38" s="6">
        <v>2022</v>
      </c>
      <c r="G38" s="23">
        <f t="shared" si="3"/>
        <v>0</v>
      </c>
      <c r="H38" s="23">
        <f t="shared" si="3"/>
        <v>0</v>
      </c>
      <c r="I38" s="23">
        <f t="shared" si="3"/>
        <v>0</v>
      </c>
      <c r="J38" s="23">
        <f t="shared" si="3"/>
        <v>0</v>
      </c>
      <c r="K38" s="23">
        <f t="shared" si="3"/>
        <v>3.233170252201855E-2</v>
      </c>
      <c r="L38" s="23">
        <f t="shared" si="3"/>
        <v>0</v>
      </c>
      <c r="M38" s="23">
        <f t="shared" si="3"/>
        <v>0</v>
      </c>
      <c r="N38" s="23">
        <f t="shared" si="3"/>
        <v>0</v>
      </c>
      <c r="O38" s="23">
        <f t="shared" si="3"/>
        <v>0</v>
      </c>
      <c r="Q38" s="16">
        <f t="shared" si="4"/>
        <v>0</v>
      </c>
      <c r="R38" s="16">
        <f t="shared" si="4"/>
        <v>0</v>
      </c>
      <c r="S38" s="16">
        <f t="shared" si="4"/>
        <v>0</v>
      </c>
      <c r="T38" s="16">
        <f t="shared" si="4"/>
        <v>0</v>
      </c>
      <c r="U38" s="16">
        <f t="shared" si="4"/>
        <v>1</v>
      </c>
      <c r="V38" s="16">
        <f t="shared" si="4"/>
        <v>0</v>
      </c>
      <c r="W38" s="16">
        <f t="shared" si="4"/>
        <v>0</v>
      </c>
      <c r="X38" s="16">
        <f t="shared" si="4"/>
        <v>0</v>
      </c>
      <c r="Y38" s="16">
        <f t="shared" si="4"/>
        <v>0</v>
      </c>
    </row>
    <row r="39" spans="2:25" s="1" customFormat="1" ht="30" customHeight="1" x14ac:dyDescent="0.25">
      <c r="B39" s="6">
        <v>5</v>
      </c>
      <c r="C39" s="6">
        <v>1</v>
      </c>
      <c r="D39" s="23">
        <v>3.233170252201855E-2</v>
      </c>
      <c r="E39" s="25">
        <v>1</v>
      </c>
      <c r="F39" s="6">
        <v>2022</v>
      </c>
      <c r="G39" s="23">
        <f t="shared" si="3"/>
        <v>0</v>
      </c>
      <c r="H39" s="23">
        <f t="shared" si="3"/>
        <v>0</v>
      </c>
      <c r="I39" s="23">
        <f t="shared" si="3"/>
        <v>0</v>
      </c>
      <c r="J39" s="23">
        <f t="shared" si="3"/>
        <v>0</v>
      </c>
      <c r="K39" s="23">
        <f t="shared" si="3"/>
        <v>3.233170252201855E-2</v>
      </c>
      <c r="L39" s="23">
        <f t="shared" si="3"/>
        <v>0</v>
      </c>
      <c r="M39" s="23">
        <f t="shared" si="3"/>
        <v>0</v>
      </c>
      <c r="N39" s="23">
        <f t="shared" si="3"/>
        <v>0</v>
      </c>
      <c r="O39" s="23">
        <f t="shared" si="3"/>
        <v>0</v>
      </c>
      <c r="Q39" s="16">
        <f t="shared" si="4"/>
        <v>0</v>
      </c>
      <c r="R39" s="16">
        <f t="shared" si="4"/>
        <v>0</v>
      </c>
      <c r="S39" s="16">
        <f t="shared" si="4"/>
        <v>0</v>
      </c>
      <c r="T39" s="16">
        <f t="shared" si="4"/>
        <v>0</v>
      </c>
      <c r="U39" s="16">
        <f t="shared" si="4"/>
        <v>1</v>
      </c>
      <c r="V39" s="16">
        <f t="shared" si="4"/>
        <v>0</v>
      </c>
      <c r="W39" s="16">
        <f t="shared" si="4"/>
        <v>0</v>
      </c>
      <c r="X39" s="16">
        <f t="shared" si="4"/>
        <v>0</v>
      </c>
      <c r="Y39" s="16">
        <f t="shared" si="4"/>
        <v>0</v>
      </c>
    </row>
    <row r="40" spans="2:25" s="1" customFormat="1" ht="30" customHeight="1" x14ac:dyDescent="0.25">
      <c r="B40" s="6">
        <v>5</v>
      </c>
      <c r="C40" s="6">
        <v>1</v>
      </c>
      <c r="D40" s="23">
        <v>3.233170252201855E-2</v>
      </c>
      <c r="E40" s="25">
        <v>1</v>
      </c>
      <c r="F40" s="6">
        <v>2022</v>
      </c>
      <c r="G40" s="23">
        <f t="shared" si="3"/>
        <v>0</v>
      </c>
      <c r="H40" s="23">
        <f t="shared" si="3"/>
        <v>0</v>
      </c>
      <c r="I40" s="23">
        <f t="shared" si="3"/>
        <v>0</v>
      </c>
      <c r="J40" s="23">
        <f t="shared" si="3"/>
        <v>0</v>
      </c>
      <c r="K40" s="23">
        <f t="shared" si="3"/>
        <v>3.233170252201855E-2</v>
      </c>
      <c r="L40" s="23">
        <f t="shared" si="3"/>
        <v>0</v>
      </c>
      <c r="M40" s="23">
        <f t="shared" si="3"/>
        <v>0</v>
      </c>
      <c r="N40" s="23">
        <f t="shared" si="3"/>
        <v>0</v>
      </c>
      <c r="O40" s="23">
        <f t="shared" si="3"/>
        <v>0</v>
      </c>
      <c r="Q40" s="16">
        <f t="shared" si="4"/>
        <v>0</v>
      </c>
      <c r="R40" s="16">
        <f t="shared" si="4"/>
        <v>0</v>
      </c>
      <c r="S40" s="16">
        <f t="shared" si="4"/>
        <v>0</v>
      </c>
      <c r="T40" s="16">
        <f t="shared" si="4"/>
        <v>0</v>
      </c>
      <c r="U40" s="16">
        <f t="shared" si="4"/>
        <v>1</v>
      </c>
      <c r="V40" s="16">
        <f t="shared" si="4"/>
        <v>0</v>
      </c>
      <c r="W40" s="16">
        <f t="shared" si="4"/>
        <v>0</v>
      </c>
      <c r="X40" s="16">
        <f t="shared" si="4"/>
        <v>0</v>
      </c>
      <c r="Y40" s="16">
        <f t="shared" si="4"/>
        <v>0</v>
      </c>
    </row>
    <row r="41" spans="2:25" s="1" customFormat="1" ht="30" customHeight="1" x14ac:dyDescent="0.25">
      <c r="B41" s="6">
        <v>5</v>
      </c>
      <c r="C41" s="6">
        <v>1</v>
      </c>
      <c r="D41" s="23">
        <v>3.233170252201855E-2</v>
      </c>
      <c r="E41" s="25">
        <v>1</v>
      </c>
      <c r="F41" s="6">
        <v>2022</v>
      </c>
      <c r="G41" s="23">
        <f t="shared" si="3"/>
        <v>0</v>
      </c>
      <c r="H41" s="23">
        <f t="shared" si="3"/>
        <v>0</v>
      </c>
      <c r="I41" s="23">
        <f t="shared" si="3"/>
        <v>0</v>
      </c>
      <c r="J41" s="23">
        <f t="shared" si="3"/>
        <v>0</v>
      </c>
      <c r="K41" s="23">
        <f t="shared" si="3"/>
        <v>3.233170252201855E-2</v>
      </c>
      <c r="L41" s="23">
        <f t="shared" si="3"/>
        <v>0</v>
      </c>
      <c r="M41" s="23">
        <f t="shared" si="3"/>
        <v>0</v>
      </c>
      <c r="N41" s="23">
        <f t="shared" si="3"/>
        <v>0</v>
      </c>
      <c r="O41" s="23">
        <f t="shared" si="3"/>
        <v>0</v>
      </c>
      <c r="Q41" s="16">
        <f t="shared" si="4"/>
        <v>0</v>
      </c>
      <c r="R41" s="16">
        <f t="shared" si="4"/>
        <v>0</v>
      </c>
      <c r="S41" s="16">
        <f t="shared" si="4"/>
        <v>0</v>
      </c>
      <c r="T41" s="16">
        <f t="shared" si="4"/>
        <v>0</v>
      </c>
      <c r="U41" s="16">
        <f t="shared" si="4"/>
        <v>1</v>
      </c>
      <c r="V41" s="16">
        <f t="shared" si="4"/>
        <v>0</v>
      </c>
      <c r="W41" s="16">
        <f t="shared" si="4"/>
        <v>0</v>
      </c>
      <c r="X41" s="16">
        <f t="shared" si="4"/>
        <v>0</v>
      </c>
      <c r="Y41" s="16">
        <f t="shared" si="4"/>
        <v>0</v>
      </c>
    </row>
    <row r="42" spans="2:25" s="1" customFormat="1" ht="30" customHeight="1" x14ac:dyDescent="0.25">
      <c r="B42" s="6">
        <v>5</v>
      </c>
      <c r="C42" s="6">
        <v>1</v>
      </c>
      <c r="D42" s="23">
        <v>3.233170252201855E-2</v>
      </c>
      <c r="E42" s="25">
        <v>1</v>
      </c>
      <c r="F42" s="6">
        <v>2022</v>
      </c>
      <c r="G42" s="23">
        <f t="shared" si="3"/>
        <v>0</v>
      </c>
      <c r="H42" s="23">
        <f t="shared" si="3"/>
        <v>0</v>
      </c>
      <c r="I42" s="23">
        <f t="shared" si="3"/>
        <v>0</v>
      </c>
      <c r="J42" s="23">
        <f t="shared" si="3"/>
        <v>0</v>
      </c>
      <c r="K42" s="23">
        <f t="shared" si="3"/>
        <v>3.233170252201855E-2</v>
      </c>
      <c r="L42" s="23">
        <f t="shared" si="3"/>
        <v>0</v>
      </c>
      <c r="M42" s="23">
        <f t="shared" si="3"/>
        <v>0</v>
      </c>
      <c r="N42" s="23">
        <f t="shared" si="3"/>
        <v>0</v>
      </c>
      <c r="O42" s="23">
        <f t="shared" si="3"/>
        <v>0</v>
      </c>
      <c r="Q42" s="16">
        <f t="shared" si="4"/>
        <v>0</v>
      </c>
      <c r="R42" s="16">
        <f t="shared" si="4"/>
        <v>0</v>
      </c>
      <c r="S42" s="16">
        <f t="shared" si="4"/>
        <v>0</v>
      </c>
      <c r="T42" s="16">
        <f t="shared" si="4"/>
        <v>0</v>
      </c>
      <c r="U42" s="16">
        <f t="shared" si="4"/>
        <v>1</v>
      </c>
      <c r="V42" s="16">
        <f t="shared" si="4"/>
        <v>0</v>
      </c>
      <c r="W42" s="16">
        <f t="shared" si="4"/>
        <v>0</v>
      </c>
      <c r="X42" s="16">
        <f t="shared" si="4"/>
        <v>0</v>
      </c>
      <c r="Y42" s="16">
        <f t="shared" si="4"/>
        <v>0</v>
      </c>
    </row>
    <row r="43" spans="2:25" s="1" customFormat="1" ht="30" customHeight="1" x14ac:dyDescent="0.25">
      <c r="B43" s="6">
        <v>5</v>
      </c>
      <c r="C43" s="6">
        <v>1</v>
      </c>
      <c r="D43" s="23">
        <v>3.233170252201855E-2</v>
      </c>
      <c r="E43" s="25">
        <v>1</v>
      </c>
      <c r="F43" s="6">
        <v>2022</v>
      </c>
      <c r="G43" s="23">
        <f t="shared" si="3"/>
        <v>0</v>
      </c>
      <c r="H43" s="23">
        <f t="shared" si="3"/>
        <v>0</v>
      </c>
      <c r="I43" s="23">
        <f t="shared" si="3"/>
        <v>0</v>
      </c>
      <c r="J43" s="23">
        <f t="shared" si="3"/>
        <v>0</v>
      </c>
      <c r="K43" s="23">
        <f t="shared" si="3"/>
        <v>3.233170252201855E-2</v>
      </c>
      <c r="L43" s="23">
        <f t="shared" si="3"/>
        <v>0</v>
      </c>
      <c r="M43" s="23">
        <f t="shared" si="3"/>
        <v>0</v>
      </c>
      <c r="N43" s="23">
        <f t="shared" si="3"/>
        <v>0</v>
      </c>
      <c r="O43" s="23">
        <f t="shared" si="3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1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</row>
    <row r="44" spans="2:25" s="1" customFormat="1" ht="30" customHeight="1" x14ac:dyDescent="0.25">
      <c r="B44" s="6">
        <v>5</v>
      </c>
      <c r="C44" s="6">
        <v>1</v>
      </c>
      <c r="D44" s="23">
        <v>3.233170252201855E-2</v>
      </c>
      <c r="E44" s="25">
        <v>1</v>
      </c>
      <c r="F44" s="6">
        <v>2022</v>
      </c>
      <c r="G44" s="23">
        <f t="shared" si="3"/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3.233170252201855E-2</v>
      </c>
      <c r="L44" s="23">
        <f t="shared" si="3"/>
        <v>0</v>
      </c>
      <c r="M44" s="23">
        <f t="shared" si="3"/>
        <v>0</v>
      </c>
      <c r="N44" s="23">
        <f t="shared" si="3"/>
        <v>0</v>
      </c>
      <c r="O44" s="23">
        <f t="shared" si="3"/>
        <v>0</v>
      </c>
      <c r="Q44" s="16">
        <f t="shared" si="4"/>
        <v>0</v>
      </c>
      <c r="R44" s="16">
        <f t="shared" si="4"/>
        <v>0</v>
      </c>
      <c r="S44" s="16">
        <f t="shared" si="4"/>
        <v>0</v>
      </c>
      <c r="T44" s="16">
        <f t="shared" si="4"/>
        <v>0</v>
      </c>
      <c r="U44" s="16">
        <f t="shared" si="4"/>
        <v>1</v>
      </c>
      <c r="V44" s="16">
        <f t="shared" si="4"/>
        <v>0</v>
      </c>
      <c r="W44" s="16">
        <f t="shared" si="4"/>
        <v>0</v>
      </c>
      <c r="X44" s="16">
        <f t="shared" si="4"/>
        <v>0</v>
      </c>
      <c r="Y44" s="16">
        <f t="shared" si="4"/>
        <v>0</v>
      </c>
    </row>
    <row r="45" spans="2:25" s="1" customFormat="1" ht="30" customHeight="1" x14ac:dyDescent="0.25">
      <c r="B45" s="6">
        <v>5</v>
      </c>
      <c r="C45" s="6">
        <v>1</v>
      </c>
      <c r="D45" s="23">
        <v>3.233170252201855E-2</v>
      </c>
      <c r="E45" s="25">
        <v>1</v>
      </c>
      <c r="F45" s="6">
        <v>2022</v>
      </c>
      <c r="G45" s="23">
        <f t="shared" si="3"/>
        <v>0</v>
      </c>
      <c r="H45" s="23">
        <f t="shared" si="3"/>
        <v>0</v>
      </c>
      <c r="I45" s="23">
        <f t="shared" si="3"/>
        <v>0</v>
      </c>
      <c r="J45" s="23">
        <f t="shared" si="3"/>
        <v>0</v>
      </c>
      <c r="K45" s="23">
        <f t="shared" si="3"/>
        <v>3.233170252201855E-2</v>
      </c>
      <c r="L45" s="23">
        <f t="shared" si="3"/>
        <v>0</v>
      </c>
      <c r="M45" s="23">
        <f t="shared" si="3"/>
        <v>0</v>
      </c>
      <c r="N45" s="23">
        <f t="shared" si="3"/>
        <v>0</v>
      </c>
      <c r="O45" s="23">
        <f t="shared" si="3"/>
        <v>0</v>
      </c>
      <c r="Q45" s="16">
        <f t="shared" si="4"/>
        <v>0</v>
      </c>
      <c r="R45" s="16">
        <f t="shared" si="4"/>
        <v>0</v>
      </c>
      <c r="S45" s="16">
        <f t="shared" si="4"/>
        <v>0</v>
      </c>
      <c r="T45" s="16">
        <f t="shared" si="4"/>
        <v>0</v>
      </c>
      <c r="U45" s="16">
        <f t="shared" si="4"/>
        <v>1</v>
      </c>
      <c r="V45" s="16">
        <f t="shared" si="4"/>
        <v>0</v>
      </c>
      <c r="W45" s="16">
        <f t="shared" si="4"/>
        <v>0</v>
      </c>
      <c r="X45" s="16">
        <f t="shared" si="4"/>
        <v>0</v>
      </c>
      <c r="Y45" s="16">
        <f t="shared" si="4"/>
        <v>0</v>
      </c>
    </row>
    <row r="46" spans="2:25" s="1" customFormat="1" ht="30" customHeight="1" x14ac:dyDescent="0.25">
      <c r="B46" s="6">
        <v>5</v>
      </c>
      <c r="C46" s="6">
        <v>1</v>
      </c>
      <c r="D46" s="23">
        <v>3.233170252201855E-2</v>
      </c>
      <c r="E46" s="25">
        <v>1</v>
      </c>
      <c r="F46" s="6">
        <v>2022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3.233170252201855E-2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Q46" s="16">
        <f t="shared" si="4"/>
        <v>0</v>
      </c>
      <c r="R46" s="16">
        <f t="shared" si="4"/>
        <v>0</v>
      </c>
      <c r="S46" s="16">
        <f t="shared" si="4"/>
        <v>0</v>
      </c>
      <c r="T46" s="16">
        <f t="shared" si="4"/>
        <v>0</v>
      </c>
      <c r="U46" s="16">
        <f t="shared" si="4"/>
        <v>1</v>
      </c>
      <c r="V46" s="16">
        <f t="shared" si="4"/>
        <v>0</v>
      </c>
      <c r="W46" s="16">
        <f t="shared" si="4"/>
        <v>0</v>
      </c>
      <c r="X46" s="16">
        <f t="shared" si="4"/>
        <v>0</v>
      </c>
      <c r="Y46" s="16">
        <f t="shared" si="4"/>
        <v>0</v>
      </c>
    </row>
    <row r="47" spans="2:25" s="1" customFormat="1" ht="30" customHeight="1" x14ac:dyDescent="0.25">
      <c r="B47" s="6">
        <v>5</v>
      </c>
      <c r="C47" s="6">
        <v>1</v>
      </c>
      <c r="D47" s="23">
        <v>3.233170252201855E-2</v>
      </c>
      <c r="E47" s="25">
        <v>1</v>
      </c>
      <c r="F47" s="6">
        <v>2022</v>
      </c>
      <c r="G47" s="23">
        <f t="shared" si="3"/>
        <v>0</v>
      </c>
      <c r="H47" s="23">
        <f t="shared" si="3"/>
        <v>0</v>
      </c>
      <c r="I47" s="23">
        <f t="shared" si="3"/>
        <v>0</v>
      </c>
      <c r="J47" s="23">
        <f t="shared" si="3"/>
        <v>0</v>
      </c>
      <c r="K47" s="23">
        <f t="shared" si="3"/>
        <v>3.233170252201855E-2</v>
      </c>
      <c r="L47" s="23">
        <f t="shared" si="3"/>
        <v>0</v>
      </c>
      <c r="M47" s="23">
        <f t="shared" si="3"/>
        <v>0</v>
      </c>
      <c r="N47" s="23">
        <f t="shared" si="3"/>
        <v>0</v>
      </c>
      <c r="O47" s="23">
        <f t="shared" si="3"/>
        <v>0</v>
      </c>
      <c r="Q47" s="16">
        <f t="shared" si="4"/>
        <v>0</v>
      </c>
      <c r="R47" s="16">
        <f t="shared" si="4"/>
        <v>0</v>
      </c>
      <c r="S47" s="16">
        <f t="shared" si="4"/>
        <v>0</v>
      </c>
      <c r="T47" s="16">
        <f t="shared" si="4"/>
        <v>0</v>
      </c>
      <c r="U47" s="16">
        <f t="shared" si="4"/>
        <v>1</v>
      </c>
      <c r="V47" s="16">
        <f t="shared" si="4"/>
        <v>0</v>
      </c>
      <c r="W47" s="16">
        <f t="shared" si="4"/>
        <v>0</v>
      </c>
      <c r="X47" s="16">
        <f t="shared" si="4"/>
        <v>0</v>
      </c>
      <c r="Y47" s="16">
        <f t="shared" si="4"/>
        <v>0</v>
      </c>
    </row>
    <row r="48" spans="2:25" s="1" customFormat="1" ht="30" customHeight="1" x14ac:dyDescent="0.25">
      <c r="B48" s="6">
        <v>5</v>
      </c>
      <c r="C48" s="6">
        <v>1</v>
      </c>
      <c r="D48" s="23">
        <v>3.233170252201855E-2</v>
      </c>
      <c r="E48" s="25">
        <v>1</v>
      </c>
      <c r="F48" s="6">
        <v>2022</v>
      </c>
      <c r="G48" s="23">
        <f t="shared" si="3"/>
        <v>0</v>
      </c>
      <c r="H48" s="23">
        <f t="shared" si="3"/>
        <v>0</v>
      </c>
      <c r="I48" s="23">
        <f t="shared" si="3"/>
        <v>0</v>
      </c>
      <c r="J48" s="23">
        <f t="shared" si="3"/>
        <v>0</v>
      </c>
      <c r="K48" s="23">
        <f t="shared" si="3"/>
        <v>3.233170252201855E-2</v>
      </c>
      <c r="L48" s="23">
        <f t="shared" si="3"/>
        <v>0</v>
      </c>
      <c r="M48" s="23">
        <f t="shared" si="3"/>
        <v>0</v>
      </c>
      <c r="N48" s="23">
        <f t="shared" si="3"/>
        <v>0</v>
      </c>
      <c r="O48" s="23">
        <f t="shared" si="3"/>
        <v>0</v>
      </c>
      <c r="Q48" s="16">
        <f t="shared" si="4"/>
        <v>0</v>
      </c>
      <c r="R48" s="16">
        <f t="shared" si="4"/>
        <v>0</v>
      </c>
      <c r="S48" s="16">
        <f t="shared" si="4"/>
        <v>0</v>
      </c>
      <c r="T48" s="16">
        <f t="shared" si="4"/>
        <v>0</v>
      </c>
      <c r="U48" s="16">
        <f t="shared" si="4"/>
        <v>1</v>
      </c>
      <c r="V48" s="16">
        <f t="shared" si="4"/>
        <v>0</v>
      </c>
      <c r="W48" s="16">
        <f t="shared" si="4"/>
        <v>0</v>
      </c>
      <c r="X48" s="16">
        <f t="shared" si="4"/>
        <v>0</v>
      </c>
      <c r="Y48" s="16">
        <f t="shared" si="4"/>
        <v>0</v>
      </c>
    </row>
    <row r="49" spans="2:25" s="1" customFormat="1" ht="30" customHeight="1" x14ac:dyDescent="0.25">
      <c r="B49" s="6">
        <v>5</v>
      </c>
      <c r="C49" s="6">
        <v>1</v>
      </c>
      <c r="D49" s="23">
        <v>3.233170252201855E-2</v>
      </c>
      <c r="E49" s="25">
        <v>1</v>
      </c>
      <c r="F49" s="6">
        <v>2022</v>
      </c>
      <c r="G49" s="23">
        <f t="shared" si="3"/>
        <v>0</v>
      </c>
      <c r="H49" s="23">
        <f t="shared" si="3"/>
        <v>0</v>
      </c>
      <c r="I49" s="23">
        <f t="shared" si="3"/>
        <v>0</v>
      </c>
      <c r="J49" s="23">
        <f t="shared" si="3"/>
        <v>0</v>
      </c>
      <c r="K49" s="23">
        <f t="shared" si="3"/>
        <v>3.233170252201855E-2</v>
      </c>
      <c r="L49" s="23">
        <f t="shared" si="3"/>
        <v>0</v>
      </c>
      <c r="M49" s="23">
        <f t="shared" si="3"/>
        <v>0</v>
      </c>
      <c r="N49" s="23">
        <f t="shared" si="3"/>
        <v>0</v>
      </c>
      <c r="O49" s="23">
        <f t="shared" si="3"/>
        <v>0</v>
      </c>
      <c r="Q49" s="16">
        <f t="shared" si="4"/>
        <v>0</v>
      </c>
      <c r="R49" s="16">
        <f t="shared" si="4"/>
        <v>0</v>
      </c>
      <c r="S49" s="16">
        <f t="shared" si="4"/>
        <v>0</v>
      </c>
      <c r="T49" s="16">
        <f t="shared" si="4"/>
        <v>0</v>
      </c>
      <c r="U49" s="16">
        <f t="shared" si="4"/>
        <v>1</v>
      </c>
      <c r="V49" s="16">
        <f t="shared" si="4"/>
        <v>0</v>
      </c>
      <c r="W49" s="16">
        <f t="shared" si="4"/>
        <v>0</v>
      </c>
      <c r="X49" s="16">
        <f t="shared" si="4"/>
        <v>0</v>
      </c>
      <c r="Y49" s="16">
        <f t="shared" si="4"/>
        <v>0</v>
      </c>
    </row>
    <row r="50" spans="2:25" s="1" customFormat="1" ht="30" customHeight="1" x14ac:dyDescent="0.25">
      <c r="B50" s="6">
        <v>5</v>
      </c>
      <c r="C50" s="6">
        <v>1</v>
      </c>
      <c r="D50" s="23">
        <v>3.233170252201855E-2</v>
      </c>
      <c r="E50" s="25">
        <v>1</v>
      </c>
      <c r="F50" s="6">
        <v>2022</v>
      </c>
      <c r="G50" s="23">
        <f t="shared" si="3"/>
        <v>0</v>
      </c>
      <c r="H50" s="23">
        <f t="shared" si="3"/>
        <v>0</v>
      </c>
      <c r="I50" s="23">
        <f t="shared" si="3"/>
        <v>0</v>
      </c>
      <c r="J50" s="23">
        <f t="shared" si="3"/>
        <v>0</v>
      </c>
      <c r="K50" s="23">
        <f t="shared" si="3"/>
        <v>3.233170252201855E-2</v>
      </c>
      <c r="L50" s="23">
        <f t="shared" si="3"/>
        <v>0</v>
      </c>
      <c r="M50" s="23">
        <f t="shared" si="3"/>
        <v>0</v>
      </c>
      <c r="N50" s="23">
        <f t="shared" si="3"/>
        <v>0</v>
      </c>
      <c r="O50" s="23">
        <f t="shared" si="3"/>
        <v>0</v>
      </c>
      <c r="Q50" s="16">
        <f t="shared" si="4"/>
        <v>0</v>
      </c>
      <c r="R50" s="16">
        <f t="shared" si="4"/>
        <v>0</v>
      </c>
      <c r="S50" s="16">
        <f t="shared" si="4"/>
        <v>0</v>
      </c>
      <c r="T50" s="16">
        <f t="shared" si="4"/>
        <v>0</v>
      </c>
      <c r="U50" s="16">
        <f t="shared" si="4"/>
        <v>1</v>
      </c>
      <c r="V50" s="16">
        <f t="shared" si="4"/>
        <v>0</v>
      </c>
      <c r="W50" s="16">
        <f t="shared" si="4"/>
        <v>0</v>
      </c>
      <c r="X50" s="16">
        <f t="shared" si="4"/>
        <v>0</v>
      </c>
      <c r="Y50" s="16">
        <f t="shared" si="4"/>
        <v>0</v>
      </c>
    </row>
    <row r="51" spans="2:25" s="1" customFormat="1" ht="30" customHeight="1" x14ac:dyDescent="0.25">
      <c r="B51" s="6">
        <v>5</v>
      </c>
      <c r="C51" s="6">
        <v>1</v>
      </c>
      <c r="D51" s="23">
        <v>3.233170252201855E-2</v>
      </c>
      <c r="E51" s="25">
        <v>1</v>
      </c>
      <c r="F51" s="6">
        <v>2022</v>
      </c>
      <c r="G51" s="23">
        <f t="shared" si="3"/>
        <v>0</v>
      </c>
      <c r="H51" s="23">
        <f t="shared" si="3"/>
        <v>0</v>
      </c>
      <c r="I51" s="23">
        <f t="shared" si="3"/>
        <v>0</v>
      </c>
      <c r="J51" s="23">
        <f t="shared" si="3"/>
        <v>0</v>
      </c>
      <c r="K51" s="23">
        <f t="shared" si="3"/>
        <v>3.233170252201855E-2</v>
      </c>
      <c r="L51" s="23">
        <f t="shared" si="3"/>
        <v>0</v>
      </c>
      <c r="M51" s="23">
        <f t="shared" si="3"/>
        <v>0</v>
      </c>
      <c r="N51" s="23">
        <f t="shared" si="3"/>
        <v>0</v>
      </c>
      <c r="O51" s="23">
        <f t="shared" si="3"/>
        <v>0</v>
      </c>
      <c r="Q51" s="16">
        <f t="shared" si="4"/>
        <v>0</v>
      </c>
      <c r="R51" s="16">
        <f t="shared" si="4"/>
        <v>0</v>
      </c>
      <c r="S51" s="16">
        <f t="shared" si="4"/>
        <v>0</v>
      </c>
      <c r="T51" s="16">
        <f t="shared" si="4"/>
        <v>0</v>
      </c>
      <c r="U51" s="16">
        <f t="shared" si="4"/>
        <v>1</v>
      </c>
      <c r="V51" s="16">
        <f t="shared" si="4"/>
        <v>0</v>
      </c>
      <c r="W51" s="16">
        <f t="shared" si="4"/>
        <v>0</v>
      </c>
      <c r="X51" s="16">
        <f t="shared" si="4"/>
        <v>0</v>
      </c>
      <c r="Y51" s="16">
        <f t="shared" si="4"/>
        <v>0</v>
      </c>
    </row>
    <row r="52" spans="2:25" s="1" customFormat="1" ht="30" customHeight="1" x14ac:dyDescent="0.25">
      <c r="B52" s="6">
        <v>5</v>
      </c>
      <c r="C52" s="6">
        <v>1</v>
      </c>
      <c r="D52" s="23">
        <v>3.233170252201855E-2</v>
      </c>
      <c r="E52" s="25">
        <v>1</v>
      </c>
      <c r="F52" s="6">
        <v>2022</v>
      </c>
      <c r="G52" s="23">
        <f t="shared" ref="G52:O67" si="5">IF($F52=G$19,$D52,0)+IF($B52=0,0,IF(($F52+$B52)=G$19,$D52,0))</f>
        <v>0</v>
      </c>
      <c r="H52" s="23">
        <f t="shared" si="5"/>
        <v>0</v>
      </c>
      <c r="I52" s="23">
        <f t="shared" si="5"/>
        <v>0</v>
      </c>
      <c r="J52" s="23">
        <f t="shared" si="5"/>
        <v>0</v>
      </c>
      <c r="K52" s="23">
        <f t="shared" si="5"/>
        <v>3.233170252201855E-2</v>
      </c>
      <c r="L52" s="23">
        <f t="shared" si="5"/>
        <v>0</v>
      </c>
      <c r="M52" s="23">
        <f t="shared" si="5"/>
        <v>0</v>
      </c>
      <c r="N52" s="23">
        <f t="shared" si="5"/>
        <v>0</v>
      </c>
      <c r="O52" s="23">
        <f t="shared" si="5"/>
        <v>0</v>
      </c>
      <c r="Q52" s="16">
        <f t="shared" si="4"/>
        <v>0</v>
      </c>
      <c r="R52" s="16">
        <f t="shared" si="4"/>
        <v>0</v>
      </c>
      <c r="S52" s="16">
        <f t="shared" si="4"/>
        <v>0</v>
      </c>
      <c r="T52" s="16">
        <f t="shared" si="4"/>
        <v>0</v>
      </c>
      <c r="U52" s="16">
        <f t="shared" si="4"/>
        <v>1</v>
      </c>
      <c r="V52" s="16">
        <f t="shared" si="4"/>
        <v>0</v>
      </c>
      <c r="W52" s="16">
        <f t="shared" si="4"/>
        <v>0</v>
      </c>
      <c r="X52" s="16">
        <f t="shared" si="4"/>
        <v>0</v>
      </c>
      <c r="Y52" s="16">
        <f t="shared" si="4"/>
        <v>0</v>
      </c>
    </row>
    <row r="53" spans="2:25" s="1" customFormat="1" ht="30" customHeight="1" x14ac:dyDescent="0.25">
      <c r="B53" s="6">
        <v>5</v>
      </c>
      <c r="C53" s="6">
        <v>1</v>
      </c>
      <c r="D53" s="23">
        <v>3.233170252201855E-2</v>
      </c>
      <c r="E53" s="25">
        <v>1</v>
      </c>
      <c r="F53" s="6">
        <v>2022</v>
      </c>
      <c r="G53" s="23">
        <f t="shared" si="5"/>
        <v>0</v>
      </c>
      <c r="H53" s="23">
        <f t="shared" si="5"/>
        <v>0</v>
      </c>
      <c r="I53" s="23">
        <f t="shared" si="5"/>
        <v>0</v>
      </c>
      <c r="J53" s="23">
        <f t="shared" si="5"/>
        <v>0</v>
      </c>
      <c r="K53" s="23">
        <f t="shared" si="5"/>
        <v>3.233170252201855E-2</v>
      </c>
      <c r="L53" s="23">
        <f t="shared" si="5"/>
        <v>0</v>
      </c>
      <c r="M53" s="23">
        <f t="shared" si="5"/>
        <v>0</v>
      </c>
      <c r="N53" s="23">
        <f t="shared" si="5"/>
        <v>0</v>
      </c>
      <c r="O53" s="23">
        <f t="shared" si="5"/>
        <v>0</v>
      </c>
      <c r="Q53" s="16">
        <f t="shared" ref="Q53:Y68" si="6">IF($F53=Q$19,$E53,0)+IF($B53=0,0,IF(($F53+$B53)=Q$19,$E53,0))</f>
        <v>0</v>
      </c>
      <c r="R53" s="16">
        <f t="shared" si="6"/>
        <v>0</v>
      </c>
      <c r="S53" s="16">
        <f t="shared" si="6"/>
        <v>0</v>
      </c>
      <c r="T53" s="16">
        <f t="shared" si="6"/>
        <v>0</v>
      </c>
      <c r="U53" s="16">
        <f t="shared" si="6"/>
        <v>1</v>
      </c>
      <c r="V53" s="16">
        <f t="shared" si="6"/>
        <v>0</v>
      </c>
      <c r="W53" s="16">
        <f t="shared" si="6"/>
        <v>0</v>
      </c>
      <c r="X53" s="16">
        <f t="shared" si="6"/>
        <v>0</v>
      </c>
      <c r="Y53" s="16">
        <f t="shared" si="6"/>
        <v>0</v>
      </c>
    </row>
    <row r="54" spans="2:25" s="1" customFormat="1" ht="30" customHeight="1" x14ac:dyDescent="0.25">
      <c r="B54" s="6">
        <v>5</v>
      </c>
      <c r="C54" s="6">
        <v>1</v>
      </c>
      <c r="D54" s="23">
        <v>3.233170252201855E-2</v>
      </c>
      <c r="E54" s="25">
        <v>1</v>
      </c>
      <c r="F54" s="6">
        <v>2022</v>
      </c>
      <c r="G54" s="23">
        <f t="shared" si="5"/>
        <v>0</v>
      </c>
      <c r="H54" s="23">
        <f t="shared" si="5"/>
        <v>0</v>
      </c>
      <c r="I54" s="23">
        <f t="shared" si="5"/>
        <v>0</v>
      </c>
      <c r="J54" s="23">
        <f t="shared" si="5"/>
        <v>0</v>
      </c>
      <c r="K54" s="23">
        <f t="shared" si="5"/>
        <v>3.233170252201855E-2</v>
      </c>
      <c r="L54" s="23">
        <f t="shared" si="5"/>
        <v>0</v>
      </c>
      <c r="M54" s="23">
        <f t="shared" si="5"/>
        <v>0</v>
      </c>
      <c r="N54" s="23">
        <f t="shared" si="5"/>
        <v>0</v>
      </c>
      <c r="O54" s="23">
        <f t="shared" si="5"/>
        <v>0</v>
      </c>
      <c r="Q54" s="16">
        <f t="shared" si="6"/>
        <v>0</v>
      </c>
      <c r="R54" s="16">
        <f t="shared" si="6"/>
        <v>0</v>
      </c>
      <c r="S54" s="16">
        <f t="shared" si="6"/>
        <v>0</v>
      </c>
      <c r="T54" s="16">
        <f t="shared" si="6"/>
        <v>0</v>
      </c>
      <c r="U54" s="16">
        <f t="shared" si="6"/>
        <v>1</v>
      </c>
      <c r="V54" s="16">
        <f t="shared" si="6"/>
        <v>0</v>
      </c>
      <c r="W54" s="16">
        <f t="shared" si="6"/>
        <v>0</v>
      </c>
      <c r="X54" s="16">
        <f t="shared" si="6"/>
        <v>0</v>
      </c>
      <c r="Y54" s="16">
        <f t="shared" si="6"/>
        <v>0</v>
      </c>
    </row>
    <row r="55" spans="2:25" s="1" customFormat="1" ht="30" customHeight="1" x14ac:dyDescent="0.25">
      <c r="B55" s="6">
        <v>5</v>
      </c>
      <c r="C55" s="6">
        <v>1</v>
      </c>
      <c r="D55" s="23">
        <v>3.233170252201855E-2</v>
      </c>
      <c r="E55" s="25">
        <v>1</v>
      </c>
      <c r="F55" s="6">
        <v>2022</v>
      </c>
      <c r="G55" s="23">
        <f t="shared" si="5"/>
        <v>0</v>
      </c>
      <c r="H55" s="23">
        <f t="shared" si="5"/>
        <v>0</v>
      </c>
      <c r="I55" s="23">
        <f t="shared" si="5"/>
        <v>0</v>
      </c>
      <c r="J55" s="23">
        <f t="shared" si="5"/>
        <v>0</v>
      </c>
      <c r="K55" s="23">
        <f t="shared" si="5"/>
        <v>3.233170252201855E-2</v>
      </c>
      <c r="L55" s="23">
        <f t="shared" si="5"/>
        <v>0</v>
      </c>
      <c r="M55" s="23">
        <f t="shared" si="5"/>
        <v>0</v>
      </c>
      <c r="N55" s="23">
        <f t="shared" si="5"/>
        <v>0</v>
      </c>
      <c r="O55" s="23">
        <f t="shared" si="5"/>
        <v>0</v>
      </c>
      <c r="Q55" s="16">
        <f t="shared" si="6"/>
        <v>0</v>
      </c>
      <c r="R55" s="16">
        <f t="shared" si="6"/>
        <v>0</v>
      </c>
      <c r="S55" s="16">
        <f t="shared" si="6"/>
        <v>0</v>
      </c>
      <c r="T55" s="16">
        <f t="shared" si="6"/>
        <v>0</v>
      </c>
      <c r="U55" s="16">
        <f t="shared" si="6"/>
        <v>1</v>
      </c>
      <c r="V55" s="16">
        <f t="shared" si="6"/>
        <v>0</v>
      </c>
      <c r="W55" s="16">
        <f t="shared" si="6"/>
        <v>0</v>
      </c>
      <c r="X55" s="16">
        <f t="shared" si="6"/>
        <v>0</v>
      </c>
      <c r="Y55" s="16">
        <f t="shared" si="6"/>
        <v>0</v>
      </c>
    </row>
    <row r="56" spans="2:25" s="1" customFormat="1" ht="30" customHeight="1" x14ac:dyDescent="0.25">
      <c r="B56" s="6">
        <v>5</v>
      </c>
      <c r="C56" s="6">
        <v>1</v>
      </c>
      <c r="D56" s="23">
        <v>3.233170252201855E-2</v>
      </c>
      <c r="E56" s="25">
        <v>1</v>
      </c>
      <c r="F56" s="6">
        <v>2022</v>
      </c>
      <c r="G56" s="23">
        <f t="shared" si="5"/>
        <v>0</v>
      </c>
      <c r="H56" s="23">
        <f t="shared" si="5"/>
        <v>0</v>
      </c>
      <c r="I56" s="23">
        <f t="shared" si="5"/>
        <v>0</v>
      </c>
      <c r="J56" s="23">
        <f t="shared" si="5"/>
        <v>0</v>
      </c>
      <c r="K56" s="23">
        <f t="shared" si="5"/>
        <v>3.233170252201855E-2</v>
      </c>
      <c r="L56" s="23">
        <f t="shared" si="5"/>
        <v>0</v>
      </c>
      <c r="M56" s="23">
        <f t="shared" si="5"/>
        <v>0</v>
      </c>
      <c r="N56" s="23">
        <f t="shared" si="5"/>
        <v>0</v>
      </c>
      <c r="O56" s="23">
        <f t="shared" si="5"/>
        <v>0</v>
      </c>
      <c r="Q56" s="16">
        <f t="shared" si="6"/>
        <v>0</v>
      </c>
      <c r="R56" s="16">
        <f t="shared" si="6"/>
        <v>0</v>
      </c>
      <c r="S56" s="16">
        <f t="shared" si="6"/>
        <v>0</v>
      </c>
      <c r="T56" s="16">
        <f t="shared" si="6"/>
        <v>0</v>
      </c>
      <c r="U56" s="16">
        <f t="shared" si="6"/>
        <v>1</v>
      </c>
      <c r="V56" s="16">
        <f t="shared" si="6"/>
        <v>0</v>
      </c>
      <c r="W56" s="16">
        <f t="shared" si="6"/>
        <v>0</v>
      </c>
      <c r="X56" s="16">
        <f t="shared" si="6"/>
        <v>0</v>
      </c>
      <c r="Y56" s="16">
        <f t="shared" si="6"/>
        <v>0</v>
      </c>
    </row>
    <row r="57" spans="2:25" s="1" customFormat="1" ht="30" customHeight="1" x14ac:dyDescent="0.25">
      <c r="B57" s="6">
        <v>5</v>
      </c>
      <c r="C57" s="6">
        <v>1</v>
      </c>
      <c r="D57" s="23">
        <v>3.233170252201855E-2</v>
      </c>
      <c r="E57" s="25">
        <v>1</v>
      </c>
      <c r="F57" s="6">
        <v>2022</v>
      </c>
      <c r="G57" s="23">
        <f t="shared" si="5"/>
        <v>0</v>
      </c>
      <c r="H57" s="23">
        <f t="shared" si="5"/>
        <v>0</v>
      </c>
      <c r="I57" s="23">
        <f t="shared" si="5"/>
        <v>0</v>
      </c>
      <c r="J57" s="23">
        <f t="shared" si="5"/>
        <v>0</v>
      </c>
      <c r="K57" s="23">
        <f t="shared" si="5"/>
        <v>3.233170252201855E-2</v>
      </c>
      <c r="L57" s="23">
        <f t="shared" si="5"/>
        <v>0</v>
      </c>
      <c r="M57" s="23">
        <f t="shared" si="5"/>
        <v>0</v>
      </c>
      <c r="N57" s="23">
        <f t="shared" si="5"/>
        <v>0</v>
      </c>
      <c r="O57" s="23">
        <f t="shared" si="5"/>
        <v>0</v>
      </c>
      <c r="Q57" s="16">
        <f t="shared" si="6"/>
        <v>0</v>
      </c>
      <c r="R57" s="16">
        <f t="shared" si="6"/>
        <v>0</v>
      </c>
      <c r="S57" s="16">
        <f t="shared" si="6"/>
        <v>0</v>
      </c>
      <c r="T57" s="16">
        <f t="shared" si="6"/>
        <v>0</v>
      </c>
      <c r="U57" s="16">
        <f t="shared" si="6"/>
        <v>1</v>
      </c>
      <c r="V57" s="16">
        <f t="shared" si="6"/>
        <v>0</v>
      </c>
      <c r="W57" s="16">
        <f t="shared" si="6"/>
        <v>0</v>
      </c>
      <c r="X57" s="16">
        <f t="shared" si="6"/>
        <v>0</v>
      </c>
      <c r="Y57" s="16">
        <f t="shared" si="6"/>
        <v>0</v>
      </c>
    </row>
    <row r="58" spans="2:25" s="1" customFormat="1" ht="30" customHeight="1" x14ac:dyDescent="0.25">
      <c r="B58" s="6">
        <v>5</v>
      </c>
      <c r="C58" s="6">
        <v>1</v>
      </c>
      <c r="D58" s="23">
        <v>3.233170252201855E-2</v>
      </c>
      <c r="E58" s="25">
        <v>1</v>
      </c>
      <c r="F58" s="6">
        <v>2022</v>
      </c>
      <c r="G58" s="23">
        <f t="shared" si="5"/>
        <v>0</v>
      </c>
      <c r="H58" s="23">
        <f t="shared" si="5"/>
        <v>0</v>
      </c>
      <c r="I58" s="23">
        <f t="shared" si="5"/>
        <v>0</v>
      </c>
      <c r="J58" s="23">
        <f t="shared" si="5"/>
        <v>0</v>
      </c>
      <c r="K58" s="23">
        <f t="shared" si="5"/>
        <v>3.233170252201855E-2</v>
      </c>
      <c r="L58" s="23">
        <f t="shared" si="5"/>
        <v>0</v>
      </c>
      <c r="M58" s="23">
        <f t="shared" si="5"/>
        <v>0</v>
      </c>
      <c r="N58" s="23">
        <f t="shared" si="5"/>
        <v>0</v>
      </c>
      <c r="O58" s="23">
        <f t="shared" si="5"/>
        <v>0</v>
      </c>
      <c r="Q58" s="16">
        <f t="shared" si="6"/>
        <v>0</v>
      </c>
      <c r="R58" s="16">
        <f t="shared" si="6"/>
        <v>0</v>
      </c>
      <c r="S58" s="16">
        <f t="shared" si="6"/>
        <v>0</v>
      </c>
      <c r="T58" s="16">
        <f t="shared" si="6"/>
        <v>0</v>
      </c>
      <c r="U58" s="16">
        <f t="shared" si="6"/>
        <v>1</v>
      </c>
      <c r="V58" s="16">
        <f t="shared" si="6"/>
        <v>0</v>
      </c>
      <c r="W58" s="16">
        <f t="shared" si="6"/>
        <v>0</v>
      </c>
      <c r="X58" s="16">
        <f t="shared" si="6"/>
        <v>0</v>
      </c>
      <c r="Y58" s="16">
        <f t="shared" si="6"/>
        <v>0</v>
      </c>
    </row>
    <row r="59" spans="2:25" s="1" customFormat="1" ht="30" customHeight="1" x14ac:dyDescent="0.25">
      <c r="B59" s="6">
        <v>5</v>
      </c>
      <c r="C59" s="6">
        <v>2</v>
      </c>
      <c r="D59" s="23">
        <v>2.6804753153782352E-2</v>
      </c>
      <c r="E59" s="25">
        <v>1</v>
      </c>
      <c r="F59" s="6">
        <v>2021</v>
      </c>
      <c r="G59" s="23">
        <f t="shared" si="5"/>
        <v>0</v>
      </c>
      <c r="H59" s="23">
        <f t="shared" si="5"/>
        <v>0</v>
      </c>
      <c r="I59" s="23">
        <f t="shared" si="5"/>
        <v>0</v>
      </c>
      <c r="J59" s="23">
        <f t="shared" si="5"/>
        <v>2.6804753153782352E-2</v>
      </c>
      <c r="K59" s="23">
        <f t="shared" si="5"/>
        <v>0</v>
      </c>
      <c r="L59" s="23">
        <f t="shared" si="5"/>
        <v>0</v>
      </c>
      <c r="M59" s="23">
        <f t="shared" si="5"/>
        <v>0</v>
      </c>
      <c r="N59" s="23">
        <f t="shared" si="5"/>
        <v>0</v>
      </c>
      <c r="O59" s="23">
        <f t="shared" si="5"/>
        <v>2.6804753153782352E-2</v>
      </c>
      <c r="Q59" s="16">
        <f t="shared" si="6"/>
        <v>0</v>
      </c>
      <c r="R59" s="16">
        <f t="shared" si="6"/>
        <v>0</v>
      </c>
      <c r="S59" s="16">
        <f t="shared" si="6"/>
        <v>0</v>
      </c>
      <c r="T59" s="16">
        <f t="shared" si="6"/>
        <v>1</v>
      </c>
      <c r="U59" s="16">
        <f t="shared" si="6"/>
        <v>0</v>
      </c>
      <c r="V59" s="16">
        <f t="shared" si="6"/>
        <v>0</v>
      </c>
      <c r="W59" s="16">
        <f t="shared" si="6"/>
        <v>0</v>
      </c>
      <c r="X59" s="16">
        <f t="shared" si="6"/>
        <v>0</v>
      </c>
      <c r="Y59" s="16">
        <f t="shared" si="6"/>
        <v>1</v>
      </c>
    </row>
    <row r="60" spans="2:25" s="1" customFormat="1" ht="30" customHeight="1" x14ac:dyDescent="0.25">
      <c r="B60" s="6">
        <v>5</v>
      </c>
      <c r="C60" s="6">
        <v>3</v>
      </c>
      <c r="D60" s="23">
        <v>3.5966393120607613E-2</v>
      </c>
      <c r="E60" s="25">
        <v>1</v>
      </c>
      <c r="F60" s="6">
        <v>2020</v>
      </c>
      <c r="G60" s="23">
        <f t="shared" si="5"/>
        <v>0</v>
      </c>
      <c r="H60" s="23">
        <f t="shared" si="5"/>
        <v>0</v>
      </c>
      <c r="I60" s="23">
        <f t="shared" si="5"/>
        <v>3.5966393120607613E-2</v>
      </c>
      <c r="J60" s="23">
        <f t="shared" si="5"/>
        <v>0</v>
      </c>
      <c r="K60" s="23">
        <f t="shared" si="5"/>
        <v>0</v>
      </c>
      <c r="L60" s="23">
        <f t="shared" si="5"/>
        <v>0</v>
      </c>
      <c r="M60" s="23">
        <f t="shared" si="5"/>
        <v>0</v>
      </c>
      <c r="N60" s="23">
        <f t="shared" si="5"/>
        <v>3.5966393120607613E-2</v>
      </c>
      <c r="O60" s="23">
        <f t="shared" si="5"/>
        <v>0</v>
      </c>
      <c r="Q60" s="16">
        <f t="shared" si="6"/>
        <v>0</v>
      </c>
      <c r="R60" s="16">
        <f t="shared" si="6"/>
        <v>0</v>
      </c>
      <c r="S60" s="16">
        <f t="shared" si="6"/>
        <v>1</v>
      </c>
      <c r="T60" s="16">
        <f t="shared" si="6"/>
        <v>0</v>
      </c>
      <c r="U60" s="16">
        <f t="shared" si="6"/>
        <v>0</v>
      </c>
      <c r="V60" s="16">
        <f t="shared" si="6"/>
        <v>0</v>
      </c>
      <c r="W60" s="16">
        <f t="shared" si="6"/>
        <v>0</v>
      </c>
      <c r="X60" s="16">
        <f t="shared" si="6"/>
        <v>1</v>
      </c>
      <c r="Y60" s="16">
        <f t="shared" si="6"/>
        <v>0</v>
      </c>
    </row>
    <row r="61" spans="2:25" s="1" customFormat="1" ht="30" customHeight="1" x14ac:dyDescent="0.25">
      <c r="B61" s="6">
        <v>5</v>
      </c>
      <c r="C61" s="22">
        <v>4</v>
      </c>
      <c r="D61" s="24">
        <v>2.7014827964824038E-2</v>
      </c>
      <c r="E61" s="25">
        <v>1</v>
      </c>
      <c r="F61" s="6">
        <v>2019</v>
      </c>
      <c r="G61" s="23">
        <f t="shared" si="5"/>
        <v>0</v>
      </c>
      <c r="H61" s="23">
        <f t="shared" si="5"/>
        <v>2.7014827964824038E-2</v>
      </c>
      <c r="I61" s="23">
        <f t="shared" si="5"/>
        <v>0</v>
      </c>
      <c r="J61" s="23">
        <f t="shared" si="5"/>
        <v>0</v>
      </c>
      <c r="K61" s="23">
        <f t="shared" si="5"/>
        <v>0</v>
      </c>
      <c r="L61" s="23">
        <f t="shared" si="5"/>
        <v>0</v>
      </c>
      <c r="M61" s="23">
        <f t="shared" si="5"/>
        <v>2.7014827964824038E-2</v>
      </c>
      <c r="N61" s="23">
        <f t="shared" si="5"/>
        <v>0</v>
      </c>
      <c r="O61" s="23">
        <f t="shared" si="5"/>
        <v>0</v>
      </c>
      <c r="Q61" s="16">
        <f t="shared" si="6"/>
        <v>0</v>
      </c>
      <c r="R61" s="16">
        <f t="shared" si="6"/>
        <v>1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1</v>
      </c>
      <c r="X61" s="16">
        <f t="shared" si="6"/>
        <v>0</v>
      </c>
      <c r="Y61" s="16">
        <f t="shared" si="6"/>
        <v>0</v>
      </c>
    </row>
    <row r="62" spans="2:25" s="1" customFormat="1" ht="30" customHeight="1" x14ac:dyDescent="0.25">
      <c r="B62" s="6">
        <v>5</v>
      </c>
      <c r="C62" s="22">
        <v>4</v>
      </c>
      <c r="D62" s="24">
        <v>2.7014827964824038E-2</v>
      </c>
      <c r="E62" s="25">
        <v>1</v>
      </c>
      <c r="F62" s="6">
        <v>2019</v>
      </c>
      <c r="G62" s="23">
        <f t="shared" si="5"/>
        <v>0</v>
      </c>
      <c r="H62" s="23">
        <f t="shared" si="5"/>
        <v>2.7014827964824038E-2</v>
      </c>
      <c r="I62" s="23">
        <f t="shared" si="5"/>
        <v>0</v>
      </c>
      <c r="J62" s="23">
        <f t="shared" si="5"/>
        <v>0</v>
      </c>
      <c r="K62" s="23">
        <f t="shared" si="5"/>
        <v>0</v>
      </c>
      <c r="L62" s="23">
        <f t="shared" si="5"/>
        <v>0</v>
      </c>
      <c r="M62" s="23">
        <f t="shared" si="5"/>
        <v>2.7014827964824038E-2</v>
      </c>
      <c r="N62" s="23">
        <f t="shared" si="5"/>
        <v>0</v>
      </c>
      <c r="O62" s="23">
        <f t="shared" si="5"/>
        <v>0</v>
      </c>
      <c r="Q62" s="16">
        <f t="shared" si="6"/>
        <v>0</v>
      </c>
      <c r="R62" s="16">
        <f t="shared" si="6"/>
        <v>1</v>
      </c>
      <c r="S62" s="16">
        <f t="shared" si="6"/>
        <v>0</v>
      </c>
      <c r="T62" s="16">
        <f t="shared" si="6"/>
        <v>0</v>
      </c>
      <c r="U62" s="16">
        <f t="shared" si="6"/>
        <v>0</v>
      </c>
      <c r="V62" s="16">
        <f t="shared" si="6"/>
        <v>0</v>
      </c>
      <c r="W62" s="16">
        <f t="shared" si="6"/>
        <v>1</v>
      </c>
      <c r="X62" s="16">
        <f t="shared" si="6"/>
        <v>0</v>
      </c>
      <c r="Y62" s="16">
        <f t="shared" si="6"/>
        <v>0</v>
      </c>
    </row>
    <row r="63" spans="2:25" s="1" customFormat="1" ht="30" customHeight="1" x14ac:dyDescent="0.25">
      <c r="B63" s="6">
        <v>5</v>
      </c>
      <c r="C63" s="22">
        <v>4</v>
      </c>
      <c r="D63" s="24">
        <v>2.7014827964824038E-2</v>
      </c>
      <c r="E63" s="25">
        <v>1</v>
      </c>
      <c r="F63" s="6">
        <v>2019</v>
      </c>
      <c r="G63" s="23">
        <f t="shared" si="5"/>
        <v>0</v>
      </c>
      <c r="H63" s="23">
        <f t="shared" si="5"/>
        <v>2.7014827964824038E-2</v>
      </c>
      <c r="I63" s="23">
        <f t="shared" si="5"/>
        <v>0</v>
      </c>
      <c r="J63" s="23">
        <f t="shared" si="5"/>
        <v>0</v>
      </c>
      <c r="K63" s="23">
        <f t="shared" si="5"/>
        <v>0</v>
      </c>
      <c r="L63" s="23">
        <f t="shared" si="5"/>
        <v>0</v>
      </c>
      <c r="M63" s="23">
        <f t="shared" si="5"/>
        <v>2.7014827964824038E-2</v>
      </c>
      <c r="N63" s="23">
        <f t="shared" si="5"/>
        <v>0</v>
      </c>
      <c r="O63" s="23">
        <f t="shared" si="5"/>
        <v>0</v>
      </c>
      <c r="Q63" s="16">
        <f t="shared" si="6"/>
        <v>0</v>
      </c>
      <c r="R63" s="16">
        <f t="shared" si="6"/>
        <v>1</v>
      </c>
      <c r="S63" s="16">
        <f t="shared" si="6"/>
        <v>0</v>
      </c>
      <c r="T63" s="16">
        <f t="shared" si="6"/>
        <v>0</v>
      </c>
      <c r="U63" s="16">
        <f t="shared" si="6"/>
        <v>0</v>
      </c>
      <c r="V63" s="16">
        <f t="shared" si="6"/>
        <v>0</v>
      </c>
      <c r="W63" s="16">
        <f t="shared" si="6"/>
        <v>1</v>
      </c>
      <c r="X63" s="16">
        <f t="shared" si="6"/>
        <v>0</v>
      </c>
      <c r="Y63" s="16">
        <f t="shared" si="6"/>
        <v>0</v>
      </c>
    </row>
    <row r="64" spans="2:25" s="1" customFormat="1" ht="30" customHeight="1" x14ac:dyDescent="0.25">
      <c r="B64" s="6">
        <v>5</v>
      </c>
      <c r="C64" s="22">
        <v>4</v>
      </c>
      <c r="D64" s="24">
        <v>2.7014827964824038E-2</v>
      </c>
      <c r="E64" s="25">
        <v>1</v>
      </c>
      <c r="F64" s="6">
        <v>2019</v>
      </c>
      <c r="G64" s="23">
        <f t="shared" si="5"/>
        <v>0</v>
      </c>
      <c r="H64" s="23">
        <f t="shared" si="5"/>
        <v>2.7014827964824038E-2</v>
      </c>
      <c r="I64" s="23">
        <f t="shared" si="5"/>
        <v>0</v>
      </c>
      <c r="J64" s="23">
        <f t="shared" si="5"/>
        <v>0</v>
      </c>
      <c r="K64" s="23">
        <f t="shared" si="5"/>
        <v>0</v>
      </c>
      <c r="L64" s="23">
        <f t="shared" si="5"/>
        <v>0</v>
      </c>
      <c r="M64" s="23">
        <f t="shared" si="5"/>
        <v>2.7014827964824038E-2</v>
      </c>
      <c r="N64" s="23">
        <f t="shared" si="5"/>
        <v>0</v>
      </c>
      <c r="O64" s="23">
        <f t="shared" si="5"/>
        <v>0</v>
      </c>
      <c r="Q64" s="16">
        <f t="shared" si="6"/>
        <v>0</v>
      </c>
      <c r="R64" s="16">
        <f t="shared" si="6"/>
        <v>1</v>
      </c>
      <c r="S64" s="16">
        <f t="shared" si="6"/>
        <v>0</v>
      </c>
      <c r="T64" s="16">
        <f t="shared" si="6"/>
        <v>0</v>
      </c>
      <c r="U64" s="16">
        <f t="shared" si="6"/>
        <v>0</v>
      </c>
      <c r="V64" s="16">
        <f t="shared" si="6"/>
        <v>0</v>
      </c>
      <c r="W64" s="16">
        <f t="shared" si="6"/>
        <v>1</v>
      </c>
      <c r="X64" s="16">
        <f t="shared" si="6"/>
        <v>0</v>
      </c>
      <c r="Y64" s="16">
        <f t="shared" si="6"/>
        <v>0</v>
      </c>
    </row>
    <row r="65" spans="2:25" s="1" customFormat="1" ht="30" customHeight="1" x14ac:dyDescent="0.25">
      <c r="B65" s="6">
        <v>5</v>
      </c>
      <c r="C65" s="22">
        <v>4</v>
      </c>
      <c r="D65" s="24">
        <v>2.7014827964824038E-2</v>
      </c>
      <c r="E65" s="25">
        <v>1</v>
      </c>
      <c r="F65" s="6">
        <v>2019</v>
      </c>
      <c r="G65" s="23">
        <f t="shared" si="5"/>
        <v>0</v>
      </c>
      <c r="H65" s="23">
        <f t="shared" si="5"/>
        <v>2.7014827964824038E-2</v>
      </c>
      <c r="I65" s="23">
        <f t="shared" si="5"/>
        <v>0</v>
      </c>
      <c r="J65" s="23">
        <f t="shared" si="5"/>
        <v>0</v>
      </c>
      <c r="K65" s="23">
        <f t="shared" si="5"/>
        <v>0</v>
      </c>
      <c r="L65" s="23">
        <f t="shared" si="5"/>
        <v>0</v>
      </c>
      <c r="M65" s="23">
        <f t="shared" si="5"/>
        <v>2.7014827964824038E-2</v>
      </c>
      <c r="N65" s="23">
        <f t="shared" si="5"/>
        <v>0</v>
      </c>
      <c r="O65" s="23">
        <f t="shared" si="5"/>
        <v>0</v>
      </c>
      <c r="Q65" s="16">
        <f t="shared" si="6"/>
        <v>0</v>
      </c>
      <c r="R65" s="16">
        <f t="shared" si="6"/>
        <v>1</v>
      </c>
      <c r="S65" s="16">
        <f t="shared" si="6"/>
        <v>0</v>
      </c>
      <c r="T65" s="16">
        <f t="shared" si="6"/>
        <v>0</v>
      </c>
      <c r="U65" s="16">
        <f t="shared" si="6"/>
        <v>0</v>
      </c>
      <c r="V65" s="16">
        <f t="shared" si="6"/>
        <v>0</v>
      </c>
      <c r="W65" s="16">
        <f t="shared" si="6"/>
        <v>1</v>
      </c>
      <c r="X65" s="16">
        <f t="shared" si="6"/>
        <v>0</v>
      </c>
      <c r="Y65" s="16">
        <f t="shared" si="6"/>
        <v>0</v>
      </c>
    </row>
    <row r="66" spans="2:25" s="1" customFormat="1" ht="30" customHeight="1" x14ac:dyDescent="0.25">
      <c r="B66" s="6">
        <v>5</v>
      </c>
      <c r="C66" s="22">
        <v>4</v>
      </c>
      <c r="D66" s="24">
        <v>2.7014827964824038E-2</v>
      </c>
      <c r="E66" s="25">
        <v>1</v>
      </c>
      <c r="F66" s="6">
        <v>2019</v>
      </c>
      <c r="G66" s="23">
        <f t="shared" si="5"/>
        <v>0</v>
      </c>
      <c r="H66" s="23">
        <f t="shared" si="5"/>
        <v>2.7014827964824038E-2</v>
      </c>
      <c r="I66" s="23">
        <f t="shared" si="5"/>
        <v>0</v>
      </c>
      <c r="J66" s="23">
        <f t="shared" si="5"/>
        <v>0</v>
      </c>
      <c r="K66" s="23">
        <f t="shared" si="5"/>
        <v>0</v>
      </c>
      <c r="L66" s="23">
        <f t="shared" si="5"/>
        <v>0</v>
      </c>
      <c r="M66" s="23">
        <f t="shared" si="5"/>
        <v>2.7014827964824038E-2</v>
      </c>
      <c r="N66" s="23">
        <f t="shared" si="5"/>
        <v>0</v>
      </c>
      <c r="O66" s="23">
        <f t="shared" si="5"/>
        <v>0</v>
      </c>
      <c r="Q66" s="16">
        <f t="shared" si="6"/>
        <v>0</v>
      </c>
      <c r="R66" s="16">
        <f t="shared" si="6"/>
        <v>1</v>
      </c>
      <c r="S66" s="16">
        <f t="shared" si="6"/>
        <v>0</v>
      </c>
      <c r="T66" s="16">
        <f t="shared" si="6"/>
        <v>0</v>
      </c>
      <c r="U66" s="16">
        <f t="shared" si="6"/>
        <v>0</v>
      </c>
      <c r="V66" s="16">
        <f t="shared" si="6"/>
        <v>0</v>
      </c>
      <c r="W66" s="16">
        <f t="shared" si="6"/>
        <v>1</v>
      </c>
      <c r="X66" s="16">
        <f t="shared" si="6"/>
        <v>0</v>
      </c>
      <c r="Y66" s="16">
        <f t="shared" si="6"/>
        <v>0</v>
      </c>
    </row>
    <row r="67" spans="2:25" s="1" customFormat="1" ht="30" customHeight="1" x14ac:dyDescent="0.25">
      <c r="B67" s="6">
        <v>5</v>
      </c>
      <c r="C67" s="22">
        <v>4</v>
      </c>
      <c r="D67" s="24">
        <v>2.7014827964824038E-2</v>
      </c>
      <c r="E67" s="25">
        <v>1</v>
      </c>
      <c r="F67" s="6">
        <v>2019</v>
      </c>
      <c r="G67" s="23">
        <f t="shared" si="5"/>
        <v>0</v>
      </c>
      <c r="H67" s="23">
        <f t="shared" si="5"/>
        <v>2.7014827964824038E-2</v>
      </c>
      <c r="I67" s="23">
        <f t="shared" si="5"/>
        <v>0</v>
      </c>
      <c r="J67" s="23">
        <f t="shared" si="5"/>
        <v>0</v>
      </c>
      <c r="K67" s="23">
        <f t="shared" si="5"/>
        <v>0</v>
      </c>
      <c r="L67" s="23">
        <f t="shared" si="5"/>
        <v>0</v>
      </c>
      <c r="M67" s="23">
        <f t="shared" si="5"/>
        <v>2.7014827964824038E-2</v>
      </c>
      <c r="N67" s="23">
        <f t="shared" si="5"/>
        <v>0</v>
      </c>
      <c r="O67" s="23">
        <f t="shared" si="5"/>
        <v>0</v>
      </c>
      <c r="Q67" s="16">
        <f t="shared" si="6"/>
        <v>0</v>
      </c>
      <c r="R67" s="16">
        <f t="shared" si="6"/>
        <v>1</v>
      </c>
      <c r="S67" s="16">
        <f t="shared" si="6"/>
        <v>0</v>
      </c>
      <c r="T67" s="16">
        <f t="shared" si="6"/>
        <v>0</v>
      </c>
      <c r="U67" s="16">
        <f t="shared" si="6"/>
        <v>0</v>
      </c>
      <c r="V67" s="16">
        <f t="shared" si="6"/>
        <v>0</v>
      </c>
      <c r="W67" s="16">
        <f t="shared" si="6"/>
        <v>1</v>
      </c>
      <c r="X67" s="16">
        <f t="shared" si="6"/>
        <v>0</v>
      </c>
      <c r="Y67" s="16">
        <f t="shared" si="6"/>
        <v>0</v>
      </c>
    </row>
    <row r="68" spans="2:25" s="1" customFormat="1" ht="30" customHeight="1" x14ac:dyDescent="0.25">
      <c r="B68" s="6">
        <v>5</v>
      </c>
      <c r="C68" s="22">
        <v>4</v>
      </c>
      <c r="D68" s="24">
        <v>2.7014827964824038E-2</v>
      </c>
      <c r="E68" s="25">
        <v>1</v>
      </c>
      <c r="F68" s="6">
        <v>2019</v>
      </c>
      <c r="G68" s="23">
        <f t="shared" ref="G68:O83" si="7">IF($F68=G$19,$D68,0)+IF($B68=0,0,IF(($F68+$B68)=G$19,$D68,0))</f>
        <v>0</v>
      </c>
      <c r="H68" s="23">
        <f t="shared" si="7"/>
        <v>2.7014827964824038E-2</v>
      </c>
      <c r="I68" s="23">
        <f t="shared" si="7"/>
        <v>0</v>
      </c>
      <c r="J68" s="23">
        <f t="shared" si="7"/>
        <v>0</v>
      </c>
      <c r="K68" s="23">
        <f t="shared" si="7"/>
        <v>0</v>
      </c>
      <c r="L68" s="23">
        <f t="shared" si="7"/>
        <v>0</v>
      </c>
      <c r="M68" s="23">
        <f t="shared" si="7"/>
        <v>2.7014827964824038E-2</v>
      </c>
      <c r="N68" s="23">
        <f t="shared" si="7"/>
        <v>0</v>
      </c>
      <c r="O68" s="23">
        <f t="shared" si="7"/>
        <v>0</v>
      </c>
      <c r="Q68" s="16">
        <f t="shared" si="6"/>
        <v>0</v>
      </c>
      <c r="R68" s="16">
        <f t="shared" si="6"/>
        <v>1</v>
      </c>
      <c r="S68" s="16">
        <f t="shared" si="6"/>
        <v>0</v>
      </c>
      <c r="T68" s="16">
        <f t="shared" si="6"/>
        <v>0</v>
      </c>
      <c r="U68" s="16">
        <f t="shared" si="6"/>
        <v>0</v>
      </c>
      <c r="V68" s="16">
        <f t="shared" si="6"/>
        <v>0</v>
      </c>
      <c r="W68" s="16">
        <f t="shared" si="6"/>
        <v>1</v>
      </c>
      <c r="X68" s="16">
        <f t="shared" si="6"/>
        <v>0</v>
      </c>
      <c r="Y68" s="16">
        <f t="shared" si="6"/>
        <v>0</v>
      </c>
    </row>
    <row r="69" spans="2:25" s="1" customFormat="1" ht="30" customHeight="1" x14ac:dyDescent="0.25">
      <c r="B69" s="6">
        <v>5</v>
      </c>
      <c r="C69" s="22">
        <v>4</v>
      </c>
      <c r="D69" s="24">
        <v>2.7014827964824038E-2</v>
      </c>
      <c r="E69" s="25">
        <v>1</v>
      </c>
      <c r="F69" s="6">
        <v>2019</v>
      </c>
      <c r="G69" s="23">
        <f t="shared" si="7"/>
        <v>0</v>
      </c>
      <c r="H69" s="23">
        <f t="shared" si="7"/>
        <v>2.7014827964824038E-2</v>
      </c>
      <c r="I69" s="23">
        <f t="shared" si="7"/>
        <v>0</v>
      </c>
      <c r="J69" s="23">
        <f t="shared" si="7"/>
        <v>0</v>
      </c>
      <c r="K69" s="23">
        <f t="shared" si="7"/>
        <v>0</v>
      </c>
      <c r="L69" s="23">
        <f t="shared" si="7"/>
        <v>0</v>
      </c>
      <c r="M69" s="23">
        <f t="shared" si="7"/>
        <v>2.7014827964824038E-2</v>
      </c>
      <c r="N69" s="23">
        <f t="shared" si="7"/>
        <v>0</v>
      </c>
      <c r="O69" s="23">
        <f t="shared" si="7"/>
        <v>0</v>
      </c>
      <c r="Q69" s="16">
        <f t="shared" ref="Q69:Y84" si="8">IF($F69=Q$19,$E69,0)+IF($B69=0,0,IF(($F69+$B69)=Q$19,$E69,0))</f>
        <v>0</v>
      </c>
      <c r="R69" s="16">
        <f t="shared" si="8"/>
        <v>1</v>
      </c>
      <c r="S69" s="16">
        <f t="shared" si="8"/>
        <v>0</v>
      </c>
      <c r="T69" s="16">
        <f t="shared" si="8"/>
        <v>0</v>
      </c>
      <c r="U69" s="16">
        <f t="shared" si="8"/>
        <v>0</v>
      </c>
      <c r="V69" s="16">
        <f t="shared" si="8"/>
        <v>0</v>
      </c>
      <c r="W69" s="16">
        <f t="shared" si="8"/>
        <v>1</v>
      </c>
      <c r="X69" s="16">
        <f t="shared" si="8"/>
        <v>0</v>
      </c>
      <c r="Y69" s="16">
        <f t="shared" si="8"/>
        <v>0</v>
      </c>
    </row>
    <row r="70" spans="2:25" s="1" customFormat="1" ht="30" customHeight="1" x14ac:dyDescent="0.25">
      <c r="B70" s="6">
        <v>5</v>
      </c>
      <c r="C70" s="22">
        <v>4</v>
      </c>
      <c r="D70" s="24">
        <v>2.7014827964824038E-2</v>
      </c>
      <c r="E70" s="25">
        <v>1</v>
      </c>
      <c r="F70" s="6">
        <v>2019</v>
      </c>
      <c r="G70" s="23">
        <f t="shared" si="7"/>
        <v>0</v>
      </c>
      <c r="H70" s="23">
        <f t="shared" si="7"/>
        <v>2.7014827964824038E-2</v>
      </c>
      <c r="I70" s="23">
        <f t="shared" si="7"/>
        <v>0</v>
      </c>
      <c r="J70" s="23">
        <f t="shared" si="7"/>
        <v>0</v>
      </c>
      <c r="K70" s="23">
        <f t="shared" si="7"/>
        <v>0</v>
      </c>
      <c r="L70" s="23">
        <f t="shared" si="7"/>
        <v>0</v>
      </c>
      <c r="M70" s="23">
        <f t="shared" si="7"/>
        <v>2.7014827964824038E-2</v>
      </c>
      <c r="N70" s="23">
        <f t="shared" si="7"/>
        <v>0</v>
      </c>
      <c r="O70" s="23">
        <f t="shared" si="7"/>
        <v>0</v>
      </c>
      <c r="Q70" s="16">
        <f t="shared" si="8"/>
        <v>0</v>
      </c>
      <c r="R70" s="16">
        <f t="shared" si="8"/>
        <v>1</v>
      </c>
      <c r="S70" s="16">
        <f t="shared" si="8"/>
        <v>0</v>
      </c>
      <c r="T70" s="16">
        <f t="shared" si="8"/>
        <v>0</v>
      </c>
      <c r="U70" s="16">
        <f t="shared" si="8"/>
        <v>0</v>
      </c>
      <c r="V70" s="16">
        <f t="shared" si="8"/>
        <v>0</v>
      </c>
      <c r="W70" s="16">
        <f t="shared" si="8"/>
        <v>1</v>
      </c>
      <c r="X70" s="16">
        <f t="shared" si="8"/>
        <v>0</v>
      </c>
      <c r="Y70" s="16">
        <f t="shared" si="8"/>
        <v>0</v>
      </c>
    </row>
    <row r="71" spans="2:25" s="1" customFormat="1" ht="30" customHeight="1" x14ac:dyDescent="0.25">
      <c r="B71" s="6">
        <v>5</v>
      </c>
      <c r="C71" s="22">
        <v>4</v>
      </c>
      <c r="D71" s="24">
        <v>2.7014827964824038E-2</v>
      </c>
      <c r="E71" s="25">
        <v>1</v>
      </c>
      <c r="F71" s="6">
        <v>2019</v>
      </c>
      <c r="G71" s="23">
        <f t="shared" si="7"/>
        <v>0</v>
      </c>
      <c r="H71" s="23">
        <f t="shared" si="7"/>
        <v>2.7014827964824038E-2</v>
      </c>
      <c r="I71" s="23">
        <f t="shared" si="7"/>
        <v>0</v>
      </c>
      <c r="J71" s="23">
        <f t="shared" si="7"/>
        <v>0</v>
      </c>
      <c r="K71" s="23">
        <f t="shared" si="7"/>
        <v>0</v>
      </c>
      <c r="L71" s="23">
        <f t="shared" si="7"/>
        <v>0</v>
      </c>
      <c r="M71" s="23">
        <f t="shared" si="7"/>
        <v>2.7014827964824038E-2</v>
      </c>
      <c r="N71" s="23">
        <f t="shared" si="7"/>
        <v>0</v>
      </c>
      <c r="O71" s="23">
        <f t="shared" si="7"/>
        <v>0</v>
      </c>
      <c r="Q71" s="16">
        <f t="shared" si="8"/>
        <v>0</v>
      </c>
      <c r="R71" s="16">
        <f t="shared" si="8"/>
        <v>1</v>
      </c>
      <c r="S71" s="16">
        <f t="shared" si="8"/>
        <v>0</v>
      </c>
      <c r="T71" s="16">
        <f t="shared" si="8"/>
        <v>0</v>
      </c>
      <c r="U71" s="16">
        <f t="shared" si="8"/>
        <v>0</v>
      </c>
      <c r="V71" s="16">
        <f t="shared" si="8"/>
        <v>0</v>
      </c>
      <c r="W71" s="16">
        <f t="shared" si="8"/>
        <v>1</v>
      </c>
      <c r="X71" s="16">
        <f t="shared" si="8"/>
        <v>0</v>
      </c>
      <c r="Y71" s="16">
        <f t="shared" si="8"/>
        <v>0</v>
      </c>
    </row>
    <row r="72" spans="2:25" s="1" customFormat="1" ht="30" customHeight="1" x14ac:dyDescent="0.25">
      <c r="B72" s="6">
        <v>5</v>
      </c>
      <c r="C72" s="22">
        <v>4</v>
      </c>
      <c r="D72" s="24">
        <v>2.7014827964824038E-2</v>
      </c>
      <c r="E72" s="25">
        <v>1</v>
      </c>
      <c r="F72" s="6">
        <v>2019</v>
      </c>
      <c r="G72" s="23">
        <f t="shared" si="7"/>
        <v>0</v>
      </c>
      <c r="H72" s="23">
        <f t="shared" si="7"/>
        <v>2.7014827964824038E-2</v>
      </c>
      <c r="I72" s="23">
        <f t="shared" si="7"/>
        <v>0</v>
      </c>
      <c r="J72" s="23">
        <f t="shared" si="7"/>
        <v>0</v>
      </c>
      <c r="K72" s="23">
        <f t="shared" si="7"/>
        <v>0</v>
      </c>
      <c r="L72" s="23">
        <f t="shared" si="7"/>
        <v>0</v>
      </c>
      <c r="M72" s="23">
        <f t="shared" si="7"/>
        <v>2.7014827964824038E-2</v>
      </c>
      <c r="N72" s="23">
        <f t="shared" si="7"/>
        <v>0</v>
      </c>
      <c r="O72" s="23">
        <f t="shared" si="7"/>
        <v>0</v>
      </c>
      <c r="Q72" s="16">
        <f t="shared" si="8"/>
        <v>0</v>
      </c>
      <c r="R72" s="16">
        <f t="shared" si="8"/>
        <v>1</v>
      </c>
      <c r="S72" s="16">
        <f t="shared" si="8"/>
        <v>0</v>
      </c>
      <c r="T72" s="16">
        <f t="shared" si="8"/>
        <v>0</v>
      </c>
      <c r="U72" s="16">
        <f t="shared" si="8"/>
        <v>0</v>
      </c>
      <c r="V72" s="16">
        <f t="shared" si="8"/>
        <v>0</v>
      </c>
      <c r="W72" s="16">
        <f t="shared" si="8"/>
        <v>1</v>
      </c>
      <c r="X72" s="16">
        <f t="shared" si="8"/>
        <v>0</v>
      </c>
      <c r="Y72" s="16">
        <f t="shared" si="8"/>
        <v>0</v>
      </c>
    </row>
    <row r="73" spans="2:25" s="1" customFormat="1" ht="30" customHeight="1" x14ac:dyDescent="0.25">
      <c r="B73" s="6">
        <v>5</v>
      </c>
      <c r="C73" s="22">
        <v>4</v>
      </c>
      <c r="D73" s="24">
        <v>2.7014827964824038E-2</v>
      </c>
      <c r="E73" s="25">
        <v>1</v>
      </c>
      <c r="F73" s="6">
        <v>2019</v>
      </c>
      <c r="G73" s="23">
        <f t="shared" si="7"/>
        <v>0</v>
      </c>
      <c r="H73" s="23">
        <f t="shared" si="7"/>
        <v>2.7014827964824038E-2</v>
      </c>
      <c r="I73" s="23">
        <f t="shared" si="7"/>
        <v>0</v>
      </c>
      <c r="J73" s="23">
        <f t="shared" si="7"/>
        <v>0</v>
      </c>
      <c r="K73" s="23">
        <f t="shared" si="7"/>
        <v>0</v>
      </c>
      <c r="L73" s="23">
        <f t="shared" si="7"/>
        <v>0</v>
      </c>
      <c r="M73" s="23">
        <f t="shared" si="7"/>
        <v>2.7014827964824038E-2</v>
      </c>
      <c r="N73" s="23">
        <f t="shared" si="7"/>
        <v>0</v>
      </c>
      <c r="O73" s="23">
        <f t="shared" si="7"/>
        <v>0</v>
      </c>
      <c r="Q73" s="16">
        <f t="shared" si="8"/>
        <v>0</v>
      </c>
      <c r="R73" s="16">
        <f t="shared" si="8"/>
        <v>1</v>
      </c>
      <c r="S73" s="16">
        <f t="shared" si="8"/>
        <v>0</v>
      </c>
      <c r="T73" s="16">
        <f t="shared" si="8"/>
        <v>0</v>
      </c>
      <c r="U73" s="16">
        <f t="shared" si="8"/>
        <v>0</v>
      </c>
      <c r="V73" s="16">
        <f t="shared" si="8"/>
        <v>0</v>
      </c>
      <c r="W73" s="16">
        <f t="shared" si="8"/>
        <v>1</v>
      </c>
      <c r="X73" s="16">
        <f t="shared" si="8"/>
        <v>0</v>
      </c>
      <c r="Y73" s="16">
        <f t="shared" si="8"/>
        <v>0</v>
      </c>
    </row>
    <row r="74" spans="2:25" s="1" customFormat="1" ht="30" customHeight="1" x14ac:dyDescent="0.25">
      <c r="B74" s="45">
        <v>0</v>
      </c>
      <c r="C74" s="45">
        <v>5</v>
      </c>
      <c r="D74" s="46">
        <v>3.2827161982022499E-2</v>
      </c>
      <c r="E74" s="47">
        <v>1</v>
      </c>
      <c r="F74" s="45">
        <v>2019</v>
      </c>
      <c r="G74" s="23">
        <f>IF($F74=G$19,$D74,0)+IF($B74=0,0,IF(($F74+$B74)=G$19,$D74,0))</f>
        <v>0</v>
      </c>
      <c r="H74" s="23">
        <f t="shared" si="7"/>
        <v>3.2827161982022499E-2</v>
      </c>
      <c r="I74" s="23">
        <f t="shared" si="7"/>
        <v>0</v>
      </c>
      <c r="J74" s="23">
        <f t="shared" si="7"/>
        <v>0</v>
      </c>
      <c r="K74" s="23">
        <f t="shared" si="7"/>
        <v>0</v>
      </c>
      <c r="L74" s="23">
        <f t="shared" si="7"/>
        <v>0</v>
      </c>
      <c r="M74" s="23">
        <f t="shared" si="7"/>
        <v>0</v>
      </c>
      <c r="N74" s="23">
        <f t="shared" si="7"/>
        <v>0</v>
      </c>
      <c r="O74" s="23">
        <f t="shared" si="7"/>
        <v>0</v>
      </c>
      <c r="Q74" s="16">
        <f t="shared" si="8"/>
        <v>0</v>
      </c>
      <c r="R74" s="16">
        <f t="shared" si="8"/>
        <v>1</v>
      </c>
      <c r="S74" s="16">
        <f t="shared" si="8"/>
        <v>0</v>
      </c>
      <c r="T74" s="16">
        <f t="shared" si="8"/>
        <v>0</v>
      </c>
      <c r="U74" s="16">
        <f t="shared" si="8"/>
        <v>0</v>
      </c>
      <c r="V74" s="16">
        <f t="shared" si="8"/>
        <v>0</v>
      </c>
      <c r="W74" s="16">
        <f t="shared" si="8"/>
        <v>0</v>
      </c>
      <c r="X74" s="16">
        <f t="shared" si="8"/>
        <v>0</v>
      </c>
      <c r="Y74" s="16">
        <f t="shared" si="8"/>
        <v>0</v>
      </c>
    </row>
    <row r="75" spans="2:25" s="1" customFormat="1" ht="30" customHeight="1" x14ac:dyDescent="0.25">
      <c r="B75" s="45">
        <v>0</v>
      </c>
      <c r="C75" s="45">
        <v>5</v>
      </c>
      <c r="D75" s="46">
        <v>3.2827161982022499E-2</v>
      </c>
      <c r="E75" s="47">
        <v>1</v>
      </c>
      <c r="F75" s="45">
        <v>2019</v>
      </c>
      <c r="G75" s="23">
        <f t="shared" ref="G75:O90" si="9">IF($F75=G$19,$D75,0)+IF($B75=0,0,IF(($F75+$B75)=G$19,$D75,0))</f>
        <v>0</v>
      </c>
      <c r="H75" s="23">
        <f t="shared" si="7"/>
        <v>3.2827161982022499E-2</v>
      </c>
      <c r="I75" s="23">
        <f t="shared" si="7"/>
        <v>0</v>
      </c>
      <c r="J75" s="23">
        <f t="shared" si="7"/>
        <v>0</v>
      </c>
      <c r="K75" s="23">
        <f t="shared" si="7"/>
        <v>0</v>
      </c>
      <c r="L75" s="23">
        <f t="shared" si="7"/>
        <v>0</v>
      </c>
      <c r="M75" s="23">
        <f t="shared" si="7"/>
        <v>0</v>
      </c>
      <c r="N75" s="23">
        <f t="shared" si="7"/>
        <v>0</v>
      </c>
      <c r="O75" s="23">
        <f t="shared" si="7"/>
        <v>0</v>
      </c>
      <c r="Q75" s="16">
        <f t="shared" si="8"/>
        <v>0</v>
      </c>
      <c r="R75" s="16">
        <f t="shared" si="8"/>
        <v>1</v>
      </c>
      <c r="S75" s="16">
        <f t="shared" si="8"/>
        <v>0</v>
      </c>
      <c r="T75" s="16">
        <f t="shared" si="8"/>
        <v>0</v>
      </c>
      <c r="U75" s="16">
        <f t="shared" si="8"/>
        <v>0</v>
      </c>
      <c r="V75" s="16">
        <f t="shared" si="8"/>
        <v>0</v>
      </c>
      <c r="W75" s="16">
        <f t="shared" si="8"/>
        <v>0</v>
      </c>
      <c r="X75" s="16">
        <f t="shared" si="8"/>
        <v>0</v>
      </c>
      <c r="Y75" s="16">
        <f t="shared" si="8"/>
        <v>0</v>
      </c>
    </row>
    <row r="76" spans="2:25" s="1" customFormat="1" ht="30" customHeight="1" x14ac:dyDescent="0.25">
      <c r="B76" s="45">
        <v>0</v>
      </c>
      <c r="C76" s="45">
        <v>5</v>
      </c>
      <c r="D76" s="46">
        <v>3.2827161982022499E-2</v>
      </c>
      <c r="E76" s="47">
        <v>1</v>
      </c>
      <c r="F76" s="45">
        <v>2019</v>
      </c>
      <c r="G76" s="23">
        <f t="shared" si="9"/>
        <v>0</v>
      </c>
      <c r="H76" s="23">
        <f t="shared" si="7"/>
        <v>3.2827161982022499E-2</v>
      </c>
      <c r="I76" s="23">
        <f t="shared" si="7"/>
        <v>0</v>
      </c>
      <c r="J76" s="23">
        <f t="shared" si="7"/>
        <v>0</v>
      </c>
      <c r="K76" s="23">
        <f t="shared" si="7"/>
        <v>0</v>
      </c>
      <c r="L76" s="23">
        <f t="shared" si="7"/>
        <v>0</v>
      </c>
      <c r="M76" s="23">
        <f t="shared" si="7"/>
        <v>0</v>
      </c>
      <c r="N76" s="23">
        <f t="shared" si="7"/>
        <v>0</v>
      </c>
      <c r="O76" s="23">
        <f t="shared" si="7"/>
        <v>0</v>
      </c>
      <c r="Q76" s="16">
        <f t="shared" si="8"/>
        <v>0</v>
      </c>
      <c r="R76" s="16">
        <f t="shared" si="8"/>
        <v>1</v>
      </c>
      <c r="S76" s="16">
        <f t="shared" si="8"/>
        <v>0</v>
      </c>
      <c r="T76" s="16">
        <f t="shared" si="8"/>
        <v>0</v>
      </c>
      <c r="U76" s="16">
        <f t="shared" si="8"/>
        <v>0</v>
      </c>
      <c r="V76" s="16">
        <f t="shared" si="8"/>
        <v>0</v>
      </c>
      <c r="W76" s="16">
        <f t="shared" si="8"/>
        <v>0</v>
      </c>
      <c r="X76" s="16">
        <f t="shared" si="8"/>
        <v>0</v>
      </c>
      <c r="Y76" s="16">
        <f t="shared" si="8"/>
        <v>0</v>
      </c>
    </row>
    <row r="77" spans="2:25" s="1" customFormat="1" ht="30" customHeight="1" x14ac:dyDescent="0.25">
      <c r="B77" s="45">
        <v>0</v>
      </c>
      <c r="C77" s="45">
        <v>5</v>
      </c>
      <c r="D77" s="46">
        <v>3.2827161982022499E-2</v>
      </c>
      <c r="E77" s="47">
        <v>1</v>
      </c>
      <c r="F77" s="45">
        <v>2019</v>
      </c>
      <c r="G77" s="23">
        <f t="shared" si="9"/>
        <v>0</v>
      </c>
      <c r="H77" s="23">
        <f t="shared" si="7"/>
        <v>3.2827161982022499E-2</v>
      </c>
      <c r="I77" s="23">
        <f t="shared" si="7"/>
        <v>0</v>
      </c>
      <c r="J77" s="23">
        <f t="shared" si="7"/>
        <v>0</v>
      </c>
      <c r="K77" s="23">
        <f t="shared" si="7"/>
        <v>0</v>
      </c>
      <c r="L77" s="23">
        <f t="shared" si="7"/>
        <v>0</v>
      </c>
      <c r="M77" s="23">
        <f t="shared" si="7"/>
        <v>0</v>
      </c>
      <c r="N77" s="23">
        <f t="shared" si="7"/>
        <v>0</v>
      </c>
      <c r="O77" s="23">
        <f t="shared" si="7"/>
        <v>0</v>
      </c>
      <c r="Q77" s="16">
        <f t="shared" si="8"/>
        <v>0</v>
      </c>
      <c r="R77" s="16">
        <f t="shared" si="8"/>
        <v>1</v>
      </c>
      <c r="S77" s="16">
        <f t="shared" si="8"/>
        <v>0</v>
      </c>
      <c r="T77" s="16">
        <f t="shared" si="8"/>
        <v>0</v>
      </c>
      <c r="U77" s="16">
        <f t="shared" si="8"/>
        <v>0</v>
      </c>
      <c r="V77" s="16">
        <f t="shared" si="8"/>
        <v>0</v>
      </c>
      <c r="W77" s="16">
        <f t="shared" si="8"/>
        <v>0</v>
      </c>
      <c r="X77" s="16">
        <f t="shared" si="8"/>
        <v>0</v>
      </c>
      <c r="Y77" s="16">
        <f t="shared" si="8"/>
        <v>0</v>
      </c>
    </row>
    <row r="78" spans="2:25" s="1" customFormat="1" ht="30" customHeight="1" x14ac:dyDescent="0.25">
      <c r="B78" s="6">
        <v>0</v>
      </c>
      <c r="C78" s="22">
        <v>5</v>
      </c>
      <c r="D78" s="24">
        <v>3.2827161982022512E-2</v>
      </c>
      <c r="E78" s="26">
        <v>1</v>
      </c>
      <c r="F78" s="6">
        <v>2018</v>
      </c>
      <c r="G78" s="23">
        <f t="shared" si="9"/>
        <v>3.2827161982022512E-2</v>
      </c>
      <c r="H78" s="23">
        <f t="shared" si="7"/>
        <v>0</v>
      </c>
      <c r="I78" s="23">
        <f t="shared" si="7"/>
        <v>0</v>
      </c>
      <c r="J78" s="23">
        <f t="shared" si="7"/>
        <v>0</v>
      </c>
      <c r="K78" s="23">
        <f t="shared" si="7"/>
        <v>0</v>
      </c>
      <c r="L78" s="23">
        <f t="shared" si="7"/>
        <v>0</v>
      </c>
      <c r="M78" s="23">
        <f t="shared" si="7"/>
        <v>0</v>
      </c>
      <c r="N78" s="23">
        <f t="shared" si="7"/>
        <v>0</v>
      </c>
      <c r="O78" s="23">
        <f t="shared" si="7"/>
        <v>0</v>
      </c>
      <c r="Q78" s="16">
        <f t="shared" si="8"/>
        <v>1</v>
      </c>
      <c r="R78" s="16">
        <f t="shared" si="8"/>
        <v>0</v>
      </c>
      <c r="S78" s="16">
        <f t="shared" si="8"/>
        <v>0</v>
      </c>
      <c r="T78" s="16">
        <f t="shared" si="8"/>
        <v>0</v>
      </c>
      <c r="U78" s="16">
        <f t="shared" si="8"/>
        <v>0</v>
      </c>
      <c r="V78" s="16">
        <f t="shared" si="8"/>
        <v>0</v>
      </c>
      <c r="W78" s="16">
        <f t="shared" si="8"/>
        <v>0</v>
      </c>
      <c r="X78" s="16">
        <f t="shared" si="8"/>
        <v>0</v>
      </c>
      <c r="Y78" s="16">
        <f t="shared" si="8"/>
        <v>0</v>
      </c>
    </row>
    <row r="79" spans="2:25" s="1" customFormat="1" ht="30" customHeight="1" x14ac:dyDescent="0.25">
      <c r="B79" s="6">
        <v>0</v>
      </c>
      <c r="C79" s="22">
        <v>5</v>
      </c>
      <c r="D79" s="24">
        <v>3.2827161982022512E-2</v>
      </c>
      <c r="E79" s="26">
        <v>1</v>
      </c>
      <c r="F79" s="6">
        <v>2018</v>
      </c>
      <c r="G79" s="23">
        <f t="shared" si="9"/>
        <v>3.2827161982022512E-2</v>
      </c>
      <c r="H79" s="23">
        <f t="shared" si="7"/>
        <v>0</v>
      </c>
      <c r="I79" s="23">
        <f t="shared" si="7"/>
        <v>0</v>
      </c>
      <c r="J79" s="23">
        <f t="shared" si="7"/>
        <v>0</v>
      </c>
      <c r="K79" s="23">
        <f t="shared" si="7"/>
        <v>0</v>
      </c>
      <c r="L79" s="23">
        <f t="shared" si="7"/>
        <v>0</v>
      </c>
      <c r="M79" s="23">
        <f t="shared" si="7"/>
        <v>0</v>
      </c>
      <c r="N79" s="23">
        <f t="shared" si="7"/>
        <v>0</v>
      </c>
      <c r="O79" s="23">
        <f t="shared" si="7"/>
        <v>0</v>
      </c>
      <c r="Q79" s="16">
        <f t="shared" si="8"/>
        <v>1</v>
      </c>
      <c r="R79" s="16">
        <f t="shared" si="8"/>
        <v>0</v>
      </c>
      <c r="S79" s="16">
        <f t="shared" si="8"/>
        <v>0</v>
      </c>
      <c r="T79" s="16">
        <f t="shared" si="8"/>
        <v>0</v>
      </c>
      <c r="U79" s="16">
        <f t="shared" si="8"/>
        <v>0</v>
      </c>
      <c r="V79" s="16">
        <f t="shared" si="8"/>
        <v>0</v>
      </c>
      <c r="W79" s="16">
        <f t="shared" si="8"/>
        <v>0</v>
      </c>
      <c r="X79" s="16">
        <f t="shared" si="8"/>
        <v>0</v>
      </c>
      <c r="Y79" s="16">
        <f t="shared" si="8"/>
        <v>0</v>
      </c>
    </row>
    <row r="80" spans="2:25" s="1" customFormat="1" ht="30" customHeight="1" x14ac:dyDescent="0.25">
      <c r="B80" s="6">
        <v>0</v>
      </c>
      <c r="C80" s="22">
        <v>5</v>
      </c>
      <c r="D80" s="24">
        <v>3.2827161982022512E-2</v>
      </c>
      <c r="E80" s="26">
        <v>1</v>
      </c>
      <c r="F80" s="6">
        <v>2018</v>
      </c>
      <c r="G80" s="23">
        <f t="shared" si="9"/>
        <v>3.2827161982022512E-2</v>
      </c>
      <c r="H80" s="23">
        <f t="shared" si="7"/>
        <v>0</v>
      </c>
      <c r="I80" s="23">
        <f t="shared" si="7"/>
        <v>0</v>
      </c>
      <c r="J80" s="23">
        <f t="shared" si="7"/>
        <v>0</v>
      </c>
      <c r="K80" s="23">
        <f t="shared" si="7"/>
        <v>0</v>
      </c>
      <c r="L80" s="23">
        <f t="shared" si="7"/>
        <v>0</v>
      </c>
      <c r="M80" s="23">
        <f t="shared" si="7"/>
        <v>0</v>
      </c>
      <c r="N80" s="23">
        <f t="shared" si="7"/>
        <v>0</v>
      </c>
      <c r="O80" s="23">
        <f t="shared" si="7"/>
        <v>0</v>
      </c>
      <c r="Q80" s="16">
        <f t="shared" si="8"/>
        <v>1</v>
      </c>
      <c r="R80" s="16">
        <f t="shared" si="8"/>
        <v>0</v>
      </c>
      <c r="S80" s="16">
        <f t="shared" si="8"/>
        <v>0</v>
      </c>
      <c r="T80" s="16">
        <f t="shared" si="8"/>
        <v>0</v>
      </c>
      <c r="U80" s="16">
        <f t="shared" si="8"/>
        <v>0</v>
      </c>
      <c r="V80" s="16">
        <f t="shared" si="8"/>
        <v>0</v>
      </c>
      <c r="W80" s="16">
        <f t="shared" si="8"/>
        <v>0</v>
      </c>
      <c r="X80" s="16">
        <f t="shared" si="8"/>
        <v>0</v>
      </c>
      <c r="Y80" s="16">
        <f t="shared" si="8"/>
        <v>0</v>
      </c>
    </row>
    <row r="81" spans="2:25" s="1" customFormat="1" ht="30" customHeight="1" x14ac:dyDescent="0.25">
      <c r="B81" s="6">
        <v>0</v>
      </c>
      <c r="C81" s="22">
        <v>5</v>
      </c>
      <c r="D81" s="24">
        <v>3.2827161982022512E-2</v>
      </c>
      <c r="E81" s="26">
        <v>1</v>
      </c>
      <c r="F81" s="6">
        <v>2018</v>
      </c>
      <c r="G81" s="23">
        <f t="shared" si="9"/>
        <v>3.2827161982022512E-2</v>
      </c>
      <c r="H81" s="23">
        <f t="shared" si="7"/>
        <v>0</v>
      </c>
      <c r="I81" s="23">
        <f t="shared" si="7"/>
        <v>0</v>
      </c>
      <c r="J81" s="23">
        <f t="shared" si="7"/>
        <v>0</v>
      </c>
      <c r="K81" s="23">
        <f t="shared" si="7"/>
        <v>0</v>
      </c>
      <c r="L81" s="23">
        <f t="shared" si="7"/>
        <v>0</v>
      </c>
      <c r="M81" s="23">
        <f t="shared" si="7"/>
        <v>0</v>
      </c>
      <c r="N81" s="23">
        <f t="shared" si="7"/>
        <v>0</v>
      </c>
      <c r="O81" s="23">
        <f t="shared" si="7"/>
        <v>0</v>
      </c>
      <c r="Q81" s="16">
        <f t="shared" si="8"/>
        <v>1</v>
      </c>
      <c r="R81" s="16">
        <f t="shared" si="8"/>
        <v>0</v>
      </c>
      <c r="S81" s="16">
        <f t="shared" si="8"/>
        <v>0</v>
      </c>
      <c r="T81" s="16">
        <f t="shared" si="8"/>
        <v>0</v>
      </c>
      <c r="U81" s="16">
        <f t="shared" si="8"/>
        <v>0</v>
      </c>
      <c r="V81" s="16">
        <f t="shared" si="8"/>
        <v>0</v>
      </c>
      <c r="W81" s="16">
        <f t="shared" si="8"/>
        <v>0</v>
      </c>
      <c r="X81" s="16">
        <f t="shared" si="8"/>
        <v>0</v>
      </c>
      <c r="Y81" s="16">
        <f t="shared" si="8"/>
        <v>0</v>
      </c>
    </row>
    <row r="82" spans="2:25" s="1" customFormat="1" ht="30" customHeight="1" x14ac:dyDescent="0.25">
      <c r="B82" s="6">
        <v>0</v>
      </c>
      <c r="C82" s="22">
        <v>5</v>
      </c>
      <c r="D82" s="24">
        <v>3.2827161982022512E-2</v>
      </c>
      <c r="E82" s="26">
        <v>1</v>
      </c>
      <c r="F82" s="6">
        <v>2018</v>
      </c>
      <c r="G82" s="23">
        <f t="shared" si="9"/>
        <v>3.2827161982022512E-2</v>
      </c>
      <c r="H82" s="23">
        <f t="shared" si="7"/>
        <v>0</v>
      </c>
      <c r="I82" s="23">
        <f t="shared" si="7"/>
        <v>0</v>
      </c>
      <c r="J82" s="23">
        <f t="shared" si="7"/>
        <v>0</v>
      </c>
      <c r="K82" s="23">
        <f t="shared" si="7"/>
        <v>0</v>
      </c>
      <c r="L82" s="23">
        <f t="shared" si="7"/>
        <v>0</v>
      </c>
      <c r="M82" s="23">
        <f t="shared" si="7"/>
        <v>0</v>
      </c>
      <c r="N82" s="23">
        <f t="shared" si="7"/>
        <v>0</v>
      </c>
      <c r="O82" s="23">
        <f t="shared" si="7"/>
        <v>0</v>
      </c>
      <c r="Q82" s="16">
        <f t="shared" si="8"/>
        <v>1</v>
      </c>
      <c r="R82" s="16">
        <f t="shared" si="8"/>
        <v>0</v>
      </c>
      <c r="S82" s="16">
        <f t="shared" si="8"/>
        <v>0</v>
      </c>
      <c r="T82" s="16">
        <f t="shared" si="8"/>
        <v>0</v>
      </c>
      <c r="U82" s="16">
        <f t="shared" si="8"/>
        <v>0</v>
      </c>
      <c r="V82" s="16">
        <f t="shared" si="8"/>
        <v>0</v>
      </c>
      <c r="W82" s="16">
        <f t="shared" si="8"/>
        <v>0</v>
      </c>
      <c r="X82" s="16">
        <f t="shared" si="8"/>
        <v>0</v>
      </c>
      <c r="Y82" s="16">
        <f t="shared" si="8"/>
        <v>0</v>
      </c>
    </row>
    <row r="83" spans="2:25" s="1" customFormat="1" ht="30" customHeight="1" x14ac:dyDescent="0.25">
      <c r="B83" s="6">
        <v>0</v>
      </c>
      <c r="C83" s="22">
        <v>5</v>
      </c>
      <c r="D83" s="24">
        <v>3.2827161982022512E-2</v>
      </c>
      <c r="E83" s="26">
        <v>1</v>
      </c>
      <c r="F83" s="6">
        <v>2018</v>
      </c>
      <c r="G83" s="23">
        <f t="shared" si="9"/>
        <v>3.2827161982022512E-2</v>
      </c>
      <c r="H83" s="23">
        <f t="shared" si="7"/>
        <v>0</v>
      </c>
      <c r="I83" s="23">
        <f t="shared" si="7"/>
        <v>0</v>
      </c>
      <c r="J83" s="23">
        <f t="shared" si="7"/>
        <v>0</v>
      </c>
      <c r="K83" s="23">
        <f t="shared" si="7"/>
        <v>0</v>
      </c>
      <c r="L83" s="23">
        <f t="shared" si="7"/>
        <v>0</v>
      </c>
      <c r="M83" s="23">
        <f t="shared" si="7"/>
        <v>0</v>
      </c>
      <c r="N83" s="23">
        <f t="shared" si="7"/>
        <v>0</v>
      </c>
      <c r="O83" s="23">
        <f t="shared" si="7"/>
        <v>0</v>
      </c>
      <c r="Q83" s="16">
        <f t="shared" si="8"/>
        <v>1</v>
      </c>
      <c r="R83" s="16">
        <f t="shared" si="8"/>
        <v>0</v>
      </c>
      <c r="S83" s="16">
        <f t="shared" si="8"/>
        <v>0</v>
      </c>
      <c r="T83" s="16">
        <f t="shared" si="8"/>
        <v>0</v>
      </c>
      <c r="U83" s="16">
        <f t="shared" si="8"/>
        <v>0</v>
      </c>
      <c r="V83" s="16">
        <f t="shared" si="8"/>
        <v>0</v>
      </c>
      <c r="W83" s="16">
        <f t="shared" si="8"/>
        <v>0</v>
      </c>
      <c r="X83" s="16">
        <f t="shared" si="8"/>
        <v>0</v>
      </c>
      <c r="Y83" s="16">
        <f t="shared" si="8"/>
        <v>0</v>
      </c>
    </row>
    <row r="84" spans="2:25" s="1" customFormat="1" ht="30" customHeight="1" x14ac:dyDescent="0.25">
      <c r="B84" s="6">
        <v>0</v>
      </c>
      <c r="C84" s="22">
        <v>5</v>
      </c>
      <c r="D84" s="24">
        <v>3.2827161982022512E-2</v>
      </c>
      <c r="E84" s="26">
        <v>1</v>
      </c>
      <c r="F84" s="6">
        <v>2018</v>
      </c>
      <c r="G84" s="23">
        <f t="shared" si="9"/>
        <v>3.2827161982022512E-2</v>
      </c>
      <c r="H84" s="23">
        <f t="shared" si="9"/>
        <v>0</v>
      </c>
      <c r="I84" s="23">
        <f t="shared" si="9"/>
        <v>0</v>
      </c>
      <c r="J84" s="23">
        <f t="shared" si="9"/>
        <v>0</v>
      </c>
      <c r="K84" s="23">
        <f t="shared" si="9"/>
        <v>0</v>
      </c>
      <c r="L84" s="23">
        <f t="shared" si="9"/>
        <v>0</v>
      </c>
      <c r="M84" s="23">
        <f t="shared" si="9"/>
        <v>0</v>
      </c>
      <c r="N84" s="23">
        <f t="shared" si="9"/>
        <v>0</v>
      </c>
      <c r="O84" s="23">
        <f t="shared" si="9"/>
        <v>0</v>
      </c>
      <c r="Q84" s="16">
        <f t="shared" si="8"/>
        <v>1</v>
      </c>
      <c r="R84" s="16">
        <f t="shared" si="8"/>
        <v>0</v>
      </c>
      <c r="S84" s="16">
        <f t="shared" si="8"/>
        <v>0</v>
      </c>
      <c r="T84" s="16">
        <f t="shared" si="8"/>
        <v>0</v>
      </c>
      <c r="U84" s="16">
        <f t="shared" si="8"/>
        <v>0</v>
      </c>
      <c r="V84" s="16">
        <f t="shared" si="8"/>
        <v>0</v>
      </c>
      <c r="W84" s="16">
        <f t="shared" si="8"/>
        <v>0</v>
      </c>
      <c r="X84" s="16">
        <f t="shared" si="8"/>
        <v>0</v>
      </c>
      <c r="Y84" s="16">
        <f t="shared" si="8"/>
        <v>0</v>
      </c>
    </row>
    <row r="85" spans="2:25" s="1" customFormat="1" ht="30" customHeight="1" x14ac:dyDescent="0.25">
      <c r="B85" s="6">
        <v>0</v>
      </c>
      <c r="C85" s="22">
        <v>5</v>
      </c>
      <c r="D85" s="24">
        <v>3.2827161982022512E-2</v>
      </c>
      <c r="E85" s="26">
        <v>1</v>
      </c>
      <c r="F85" s="6">
        <v>2018</v>
      </c>
      <c r="G85" s="23">
        <f t="shared" si="9"/>
        <v>3.2827161982022512E-2</v>
      </c>
      <c r="H85" s="23">
        <f t="shared" si="9"/>
        <v>0</v>
      </c>
      <c r="I85" s="23">
        <f t="shared" si="9"/>
        <v>0</v>
      </c>
      <c r="J85" s="23">
        <f t="shared" si="9"/>
        <v>0</v>
      </c>
      <c r="K85" s="23">
        <f t="shared" si="9"/>
        <v>0</v>
      </c>
      <c r="L85" s="23">
        <f t="shared" si="9"/>
        <v>0</v>
      </c>
      <c r="M85" s="23">
        <f t="shared" si="9"/>
        <v>0</v>
      </c>
      <c r="N85" s="23">
        <f t="shared" si="9"/>
        <v>0</v>
      </c>
      <c r="O85" s="23">
        <f t="shared" si="9"/>
        <v>0</v>
      </c>
      <c r="Q85" s="16">
        <f t="shared" ref="Q85:Y99" si="10">IF($F85=Q$19,$E85,0)+IF($B85=0,0,IF(($F85+$B85)=Q$19,$E85,0))</f>
        <v>1</v>
      </c>
      <c r="R85" s="16">
        <f t="shared" si="10"/>
        <v>0</v>
      </c>
      <c r="S85" s="16">
        <f t="shared" si="10"/>
        <v>0</v>
      </c>
      <c r="T85" s="16">
        <f t="shared" si="10"/>
        <v>0</v>
      </c>
      <c r="U85" s="16">
        <f t="shared" si="10"/>
        <v>0</v>
      </c>
      <c r="V85" s="16">
        <f t="shared" si="10"/>
        <v>0</v>
      </c>
      <c r="W85" s="16">
        <f t="shared" si="10"/>
        <v>0</v>
      </c>
      <c r="X85" s="16">
        <f t="shared" si="10"/>
        <v>0</v>
      </c>
      <c r="Y85" s="16">
        <f t="shared" si="10"/>
        <v>0</v>
      </c>
    </row>
    <row r="86" spans="2:25" s="1" customFormat="1" ht="30" customHeight="1" x14ac:dyDescent="0.25">
      <c r="B86" s="6">
        <v>0</v>
      </c>
      <c r="C86" s="22">
        <v>5</v>
      </c>
      <c r="D86" s="24">
        <v>3.2827161982022512E-2</v>
      </c>
      <c r="E86" s="26">
        <v>1</v>
      </c>
      <c r="F86" s="6">
        <v>2018</v>
      </c>
      <c r="G86" s="23">
        <f t="shared" si="9"/>
        <v>3.2827161982022512E-2</v>
      </c>
      <c r="H86" s="23">
        <f t="shared" si="9"/>
        <v>0</v>
      </c>
      <c r="I86" s="23">
        <f t="shared" si="9"/>
        <v>0</v>
      </c>
      <c r="J86" s="23">
        <f t="shared" si="9"/>
        <v>0</v>
      </c>
      <c r="K86" s="23">
        <f t="shared" si="9"/>
        <v>0</v>
      </c>
      <c r="L86" s="23">
        <f t="shared" si="9"/>
        <v>0</v>
      </c>
      <c r="M86" s="23">
        <f t="shared" si="9"/>
        <v>0</v>
      </c>
      <c r="N86" s="23">
        <f t="shared" si="9"/>
        <v>0</v>
      </c>
      <c r="O86" s="23">
        <f t="shared" si="9"/>
        <v>0</v>
      </c>
      <c r="Q86" s="16">
        <f t="shared" si="10"/>
        <v>1</v>
      </c>
      <c r="R86" s="16">
        <f t="shared" si="10"/>
        <v>0</v>
      </c>
      <c r="S86" s="16">
        <f t="shared" si="10"/>
        <v>0</v>
      </c>
      <c r="T86" s="16">
        <f t="shared" si="10"/>
        <v>0</v>
      </c>
      <c r="U86" s="16">
        <f t="shared" si="10"/>
        <v>0</v>
      </c>
      <c r="V86" s="16">
        <f t="shared" si="10"/>
        <v>0</v>
      </c>
      <c r="W86" s="16">
        <f t="shared" si="10"/>
        <v>0</v>
      </c>
      <c r="X86" s="16">
        <f t="shared" si="10"/>
        <v>0</v>
      </c>
      <c r="Y86" s="16">
        <f t="shared" si="10"/>
        <v>0</v>
      </c>
    </row>
    <row r="87" spans="2:25" s="1" customFormat="1" ht="30" customHeight="1" x14ac:dyDescent="0.25">
      <c r="B87" s="6">
        <v>0</v>
      </c>
      <c r="C87" s="22">
        <v>6</v>
      </c>
      <c r="D87" s="24">
        <v>2.6804753153782352E-2</v>
      </c>
      <c r="E87" s="26">
        <v>1</v>
      </c>
      <c r="F87" s="6">
        <v>2018</v>
      </c>
      <c r="G87" s="23">
        <f t="shared" si="9"/>
        <v>2.6804753153782352E-2</v>
      </c>
      <c r="H87" s="23">
        <f t="shared" si="9"/>
        <v>0</v>
      </c>
      <c r="I87" s="23">
        <f t="shared" si="9"/>
        <v>0</v>
      </c>
      <c r="J87" s="23">
        <f t="shared" si="9"/>
        <v>0</v>
      </c>
      <c r="K87" s="23">
        <f t="shared" si="9"/>
        <v>0</v>
      </c>
      <c r="L87" s="23">
        <f t="shared" si="9"/>
        <v>0</v>
      </c>
      <c r="M87" s="23">
        <f t="shared" si="9"/>
        <v>0</v>
      </c>
      <c r="N87" s="23">
        <f t="shared" si="9"/>
        <v>0</v>
      </c>
      <c r="O87" s="23">
        <f t="shared" si="9"/>
        <v>0</v>
      </c>
      <c r="Q87" s="16">
        <f t="shared" si="10"/>
        <v>1</v>
      </c>
      <c r="R87" s="16">
        <f t="shared" si="10"/>
        <v>0</v>
      </c>
      <c r="S87" s="16">
        <f t="shared" si="10"/>
        <v>0</v>
      </c>
      <c r="T87" s="16">
        <f t="shared" si="10"/>
        <v>0</v>
      </c>
      <c r="U87" s="16">
        <f t="shared" si="10"/>
        <v>0</v>
      </c>
      <c r="V87" s="16">
        <f t="shared" si="10"/>
        <v>0</v>
      </c>
      <c r="W87" s="16">
        <f t="shared" si="10"/>
        <v>0</v>
      </c>
      <c r="X87" s="16">
        <f t="shared" si="10"/>
        <v>0</v>
      </c>
      <c r="Y87" s="16">
        <f t="shared" si="10"/>
        <v>0</v>
      </c>
    </row>
    <row r="88" spans="2:25" s="1" customFormat="1" ht="30" customHeight="1" x14ac:dyDescent="0.25">
      <c r="B88" s="6">
        <v>6</v>
      </c>
      <c r="C88" s="22">
        <v>1</v>
      </c>
      <c r="D88" s="24">
        <v>0.12366668121698896</v>
      </c>
      <c r="E88" s="26">
        <v>1</v>
      </c>
      <c r="F88" s="6">
        <v>2024</v>
      </c>
      <c r="G88" s="23">
        <f t="shared" si="9"/>
        <v>0</v>
      </c>
      <c r="H88" s="23">
        <f t="shared" si="9"/>
        <v>0</v>
      </c>
      <c r="I88" s="23">
        <f t="shared" si="9"/>
        <v>0</v>
      </c>
      <c r="J88" s="23">
        <f t="shared" si="9"/>
        <v>0</v>
      </c>
      <c r="K88" s="23">
        <f t="shared" si="9"/>
        <v>0</v>
      </c>
      <c r="L88" s="23">
        <f t="shared" si="9"/>
        <v>0</v>
      </c>
      <c r="M88" s="23">
        <f t="shared" si="9"/>
        <v>0.12366668121698896</v>
      </c>
      <c r="N88" s="23">
        <f t="shared" si="9"/>
        <v>0</v>
      </c>
      <c r="O88" s="23">
        <f t="shared" si="9"/>
        <v>0</v>
      </c>
      <c r="Q88" s="16">
        <f t="shared" si="10"/>
        <v>0</v>
      </c>
      <c r="R88" s="16">
        <f t="shared" si="10"/>
        <v>0</v>
      </c>
      <c r="S88" s="16">
        <f t="shared" si="10"/>
        <v>0</v>
      </c>
      <c r="T88" s="16">
        <f t="shared" si="10"/>
        <v>0</v>
      </c>
      <c r="U88" s="16">
        <f t="shared" si="10"/>
        <v>0</v>
      </c>
      <c r="V88" s="16">
        <f t="shared" si="10"/>
        <v>0</v>
      </c>
      <c r="W88" s="16">
        <f t="shared" si="10"/>
        <v>1</v>
      </c>
      <c r="X88" s="16">
        <f t="shared" si="10"/>
        <v>0</v>
      </c>
      <c r="Y88" s="16">
        <f t="shared" si="10"/>
        <v>0</v>
      </c>
    </row>
    <row r="89" spans="2:25" s="1" customFormat="1" ht="30" customHeight="1" x14ac:dyDescent="0.25">
      <c r="B89" s="6">
        <v>6</v>
      </c>
      <c r="C89" s="22">
        <v>1</v>
      </c>
      <c r="D89" s="24">
        <v>0.12366668121698896</v>
      </c>
      <c r="E89" s="26">
        <v>1</v>
      </c>
      <c r="F89" s="6">
        <v>2024</v>
      </c>
      <c r="G89" s="23">
        <f t="shared" si="9"/>
        <v>0</v>
      </c>
      <c r="H89" s="23">
        <f t="shared" si="9"/>
        <v>0</v>
      </c>
      <c r="I89" s="23">
        <f t="shared" si="9"/>
        <v>0</v>
      </c>
      <c r="J89" s="23">
        <f t="shared" si="9"/>
        <v>0</v>
      </c>
      <c r="K89" s="23">
        <f t="shared" si="9"/>
        <v>0</v>
      </c>
      <c r="L89" s="23">
        <f t="shared" si="9"/>
        <v>0</v>
      </c>
      <c r="M89" s="23">
        <f t="shared" si="9"/>
        <v>0.12366668121698896</v>
      </c>
      <c r="N89" s="23">
        <f t="shared" si="9"/>
        <v>0</v>
      </c>
      <c r="O89" s="23">
        <f t="shared" si="9"/>
        <v>0</v>
      </c>
      <c r="Q89" s="16">
        <f t="shared" si="10"/>
        <v>0</v>
      </c>
      <c r="R89" s="16">
        <f t="shared" si="10"/>
        <v>0</v>
      </c>
      <c r="S89" s="16">
        <f t="shared" si="10"/>
        <v>0</v>
      </c>
      <c r="T89" s="16">
        <f t="shared" si="10"/>
        <v>0</v>
      </c>
      <c r="U89" s="16">
        <f t="shared" si="10"/>
        <v>0</v>
      </c>
      <c r="V89" s="16">
        <f t="shared" si="10"/>
        <v>0</v>
      </c>
      <c r="W89" s="16">
        <f t="shared" si="10"/>
        <v>1</v>
      </c>
      <c r="X89" s="16">
        <f t="shared" si="10"/>
        <v>0</v>
      </c>
      <c r="Y89" s="16">
        <f t="shared" si="10"/>
        <v>0</v>
      </c>
    </row>
    <row r="90" spans="2:25" s="1" customFormat="1" ht="30" customHeight="1" x14ac:dyDescent="0.25">
      <c r="B90" s="6">
        <v>6</v>
      </c>
      <c r="C90" s="22">
        <v>1</v>
      </c>
      <c r="D90" s="24">
        <v>0.12366668121698896</v>
      </c>
      <c r="E90" s="26">
        <v>1</v>
      </c>
      <c r="F90" s="6">
        <v>2024</v>
      </c>
      <c r="G90" s="23">
        <f t="shared" si="9"/>
        <v>0</v>
      </c>
      <c r="H90" s="23">
        <f t="shared" si="9"/>
        <v>0</v>
      </c>
      <c r="I90" s="23">
        <f t="shared" si="9"/>
        <v>0</v>
      </c>
      <c r="J90" s="23">
        <f t="shared" si="9"/>
        <v>0</v>
      </c>
      <c r="K90" s="23">
        <f t="shared" si="9"/>
        <v>0</v>
      </c>
      <c r="L90" s="23">
        <f t="shared" si="9"/>
        <v>0</v>
      </c>
      <c r="M90" s="23">
        <f t="shared" si="9"/>
        <v>0.12366668121698896</v>
      </c>
      <c r="N90" s="23">
        <f t="shared" si="9"/>
        <v>0</v>
      </c>
      <c r="O90" s="23">
        <f t="shared" si="9"/>
        <v>0</v>
      </c>
      <c r="Q90" s="16">
        <f t="shared" si="10"/>
        <v>0</v>
      </c>
      <c r="R90" s="16">
        <f t="shared" si="10"/>
        <v>0</v>
      </c>
      <c r="S90" s="16">
        <f t="shared" si="10"/>
        <v>0</v>
      </c>
      <c r="T90" s="16">
        <f t="shared" si="10"/>
        <v>0</v>
      </c>
      <c r="U90" s="16">
        <f t="shared" si="10"/>
        <v>0</v>
      </c>
      <c r="V90" s="16">
        <f t="shared" si="10"/>
        <v>0</v>
      </c>
      <c r="W90" s="16">
        <f t="shared" si="10"/>
        <v>1</v>
      </c>
      <c r="X90" s="16">
        <f t="shared" si="10"/>
        <v>0</v>
      </c>
      <c r="Y90" s="16">
        <f t="shared" si="10"/>
        <v>0</v>
      </c>
    </row>
    <row r="91" spans="2:25" s="1" customFormat="1" ht="30" customHeight="1" x14ac:dyDescent="0.25">
      <c r="B91" s="6">
        <v>6</v>
      </c>
      <c r="C91" s="22">
        <v>1</v>
      </c>
      <c r="D91" s="24">
        <v>0.12366668121698896</v>
      </c>
      <c r="E91" s="26">
        <v>1</v>
      </c>
      <c r="F91" s="6">
        <v>2024</v>
      </c>
      <c r="G91" s="23">
        <f t="shared" ref="G91:O99" si="11">IF($F91=G$19,$D91,0)+IF($B91=0,0,IF(($F91+$B91)=G$19,$D91,0))</f>
        <v>0</v>
      </c>
      <c r="H91" s="23">
        <f t="shared" si="11"/>
        <v>0</v>
      </c>
      <c r="I91" s="23">
        <f t="shared" si="11"/>
        <v>0</v>
      </c>
      <c r="J91" s="23">
        <f t="shared" si="11"/>
        <v>0</v>
      </c>
      <c r="K91" s="23">
        <f t="shared" si="11"/>
        <v>0</v>
      </c>
      <c r="L91" s="23">
        <f t="shared" si="11"/>
        <v>0</v>
      </c>
      <c r="M91" s="23">
        <f t="shared" si="11"/>
        <v>0.12366668121698896</v>
      </c>
      <c r="N91" s="23">
        <f t="shared" si="11"/>
        <v>0</v>
      </c>
      <c r="O91" s="23">
        <f t="shared" si="11"/>
        <v>0</v>
      </c>
      <c r="Q91" s="16">
        <f t="shared" si="10"/>
        <v>0</v>
      </c>
      <c r="R91" s="16">
        <f t="shared" si="10"/>
        <v>0</v>
      </c>
      <c r="S91" s="16">
        <f t="shared" si="10"/>
        <v>0</v>
      </c>
      <c r="T91" s="16">
        <f t="shared" si="10"/>
        <v>0</v>
      </c>
      <c r="U91" s="16">
        <f t="shared" si="10"/>
        <v>0</v>
      </c>
      <c r="V91" s="16">
        <f t="shared" si="10"/>
        <v>0</v>
      </c>
      <c r="W91" s="16">
        <f t="shared" si="10"/>
        <v>1</v>
      </c>
      <c r="X91" s="16">
        <f t="shared" si="10"/>
        <v>0</v>
      </c>
      <c r="Y91" s="16">
        <f t="shared" si="10"/>
        <v>0</v>
      </c>
    </row>
    <row r="92" spans="2:25" s="1" customFormat="1" ht="30" customHeight="1" x14ac:dyDescent="0.25">
      <c r="B92" s="6">
        <v>6</v>
      </c>
      <c r="C92" s="22">
        <v>1</v>
      </c>
      <c r="D92" s="24">
        <v>0.12366668121698896</v>
      </c>
      <c r="E92" s="26">
        <v>1</v>
      </c>
      <c r="F92" s="6">
        <v>2024</v>
      </c>
      <c r="G92" s="23">
        <f t="shared" si="11"/>
        <v>0</v>
      </c>
      <c r="H92" s="23">
        <f t="shared" si="11"/>
        <v>0</v>
      </c>
      <c r="I92" s="23">
        <f t="shared" si="11"/>
        <v>0</v>
      </c>
      <c r="J92" s="23">
        <f t="shared" si="11"/>
        <v>0</v>
      </c>
      <c r="K92" s="23">
        <f t="shared" si="11"/>
        <v>0</v>
      </c>
      <c r="L92" s="23">
        <f t="shared" si="11"/>
        <v>0</v>
      </c>
      <c r="M92" s="23">
        <f t="shared" si="11"/>
        <v>0.12366668121698896</v>
      </c>
      <c r="N92" s="23">
        <f t="shared" si="11"/>
        <v>0</v>
      </c>
      <c r="O92" s="23">
        <f t="shared" si="11"/>
        <v>0</v>
      </c>
      <c r="Q92" s="16">
        <f t="shared" si="10"/>
        <v>0</v>
      </c>
      <c r="R92" s="16">
        <f t="shared" si="10"/>
        <v>0</v>
      </c>
      <c r="S92" s="16">
        <f t="shared" si="10"/>
        <v>0</v>
      </c>
      <c r="T92" s="16">
        <f t="shared" si="10"/>
        <v>0</v>
      </c>
      <c r="U92" s="16">
        <f t="shared" si="10"/>
        <v>0</v>
      </c>
      <c r="V92" s="16">
        <f t="shared" si="10"/>
        <v>0</v>
      </c>
      <c r="W92" s="16">
        <f t="shared" si="10"/>
        <v>1</v>
      </c>
      <c r="X92" s="16">
        <f t="shared" si="10"/>
        <v>0</v>
      </c>
      <c r="Y92" s="16">
        <f t="shared" si="10"/>
        <v>0</v>
      </c>
    </row>
    <row r="93" spans="2:25" s="1" customFormat="1" ht="30" customHeight="1" x14ac:dyDescent="0.25">
      <c r="B93" s="6">
        <v>6</v>
      </c>
      <c r="C93" s="22">
        <v>1</v>
      </c>
      <c r="D93" s="24">
        <v>0.12366668121698896</v>
      </c>
      <c r="E93" s="26">
        <v>1</v>
      </c>
      <c r="F93" s="6">
        <v>2024</v>
      </c>
      <c r="G93" s="23">
        <f t="shared" si="11"/>
        <v>0</v>
      </c>
      <c r="H93" s="23">
        <f t="shared" si="11"/>
        <v>0</v>
      </c>
      <c r="I93" s="23">
        <f t="shared" si="11"/>
        <v>0</v>
      </c>
      <c r="J93" s="23">
        <f t="shared" si="11"/>
        <v>0</v>
      </c>
      <c r="K93" s="23">
        <f t="shared" si="11"/>
        <v>0</v>
      </c>
      <c r="L93" s="23">
        <f t="shared" si="11"/>
        <v>0</v>
      </c>
      <c r="M93" s="23">
        <f t="shared" si="11"/>
        <v>0.12366668121698896</v>
      </c>
      <c r="N93" s="23">
        <f t="shared" si="11"/>
        <v>0</v>
      </c>
      <c r="O93" s="23">
        <f t="shared" si="11"/>
        <v>0</v>
      </c>
      <c r="Q93" s="16">
        <f t="shared" si="10"/>
        <v>0</v>
      </c>
      <c r="R93" s="16">
        <f t="shared" si="10"/>
        <v>0</v>
      </c>
      <c r="S93" s="16">
        <f t="shared" si="10"/>
        <v>0</v>
      </c>
      <c r="T93" s="16">
        <f t="shared" si="10"/>
        <v>0</v>
      </c>
      <c r="U93" s="16">
        <f t="shared" si="10"/>
        <v>0</v>
      </c>
      <c r="V93" s="16">
        <f t="shared" si="10"/>
        <v>0</v>
      </c>
      <c r="W93" s="16">
        <f t="shared" si="10"/>
        <v>1</v>
      </c>
      <c r="X93" s="16">
        <f t="shared" si="10"/>
        <v>0</v>
      </c>
      <c r="Y93" s="16">
        <f t="shared" si="10"/>
        <v>0</v>
      </c>
    </row>
    <row r="94" spans="2:25" s="1" customFormat="1" ht="30" customHeight="1" x14ac:dyDescent="0.25">
      <c r="B94" s="6">
        <v>6</v>
      </c>
      <c r="C94" s="22">
        <v>1</v>
      </c>
      <c r="D94" s="24">
        <v>0.12366668121698896</v>
      </c>
      <c r="E94" s="26">
        <v>1</v>
      </c>
      <c r="F94" s="6">
        <v>2024</v>
      </c>
      <c r="G94" s="23">
        <f t="shared" si="11"/>
        <v>0</v>
      </c>
      <c r="H94" s="23">
        <f t="shared" si="11"/>
        <v>0</v>
      </c>
      <c r="I94" s="23">
        <f t="shared" si="11"/>
        <v>0</v>
      </c>
      <c r="J94" s="23">
        <f t="shared" si="11"/>
        <v>0</v>
      </c>
      <c r="K94" s="23">
        <f t="shared" si="11"/>
        <v>0</v>
      </c>
      <c r="L94" s="23">
        <f t="shared" si="11"/>
        <v>0</v>
      </c>
      <c r="M94" s="23">
        <f t="shared" si="11"/>
        <v>0.12366668121698896</v>
      </c>
      <c r="N94" s="23">
        <f t="shared" si="11"/>
        <v>0</v>
      </c>
      <c r="O94" s="23">
        <f t="shared" si="11"/>
        <v>0</v>
      </c>
      <c r="Q94" s="16">
        <f t="shared" si="10"/>
        <v>0</v>
      </c>
      <c r="R94" s="16">
        <f t="shared" si="10"/>
        <v>0</v>
      </c>
      <c r="S94" s="16">
        <f t="shared" si="10"/>
        <v>0</v>
      </c>
      <c r="T94" s="16">
        <f t="shared" si="10"/>
        <v>0</v>
      </c>
      <c r="U94" s="16">
        <f t="shared" si="10"/>
        <v>0</v>
      </c>
      <c r="V94" s="16">
        <f t="shared" si="10"/>
        <v>0</v>
      </c>
      <c r="W94" s="16">
        <f t="shared" si="10"/>
        <v>1</v>
      </c>
      <c r="X94" s="16">
        <f t="shared" si="10"/>
        <v>0</v>
      </c>
      <c r="Y94" s="16">
        <f t="shared" si="10"/>
        <v>0</v>
      </c>
    </row>
    <row r="95" spans="2:25" s="1" customFormat="1" ht="30" customHeight="1" x14ac:dyDescent="0.25">
      <c r="B95" s="6">
        <v>6</v>
      </c>
      <c r="C95" s="22">
        <v>4</v>
      </c>
      <c r="D95" s="24">
        <v>9.2750010912741709E-2</v>
      </c>
      <c r="E95" s="26">
        <v>1</v>
      </c>
      <c r="F95" s="6">
        <v>2021</v>
      </c>
      <c r="G95" s="23">
        <f t="shared" si="11"/>
        <v>0</v>
      </c>
      <c r="H95" s="23">
        <f t="shared" si="11"/>
        <v>0</v>
      </c>
      <c r="I95" s="23">
        <f t="shared" si="11"/>
        <v>0</v>
      </c>
      <c r="J95" s="23">
        <f t="shared" si="11"/>
        <v>9.2750010912741709E-2</v>
      </c>
      <c r="K95" s="23">
        <f t="shared" si="11"/>
        <v>0</v>
      </c>
      <c r="L95" s="23">
        <f t="shared" si="11"/>
        <v>0</v>
      </c>
      <c r="M95" s="23">
        <f t="shared" si="11"/>
        <v>0</v>
      </c>
      <c r="N95" s="23">
        <f t="shared" si="11"/>
        <v>0</v>
      </c>
      <c r="O95" s="23">
        <f t="shared" si="11"/>
        <v>0</v>
      </c>
      <c r="Q95" s="16">
        <f t="shared" si="10"/>
        <v>0</v>
      </c>
      <c r="R95" s="16">
        <f t="shared" si="10"/>
        <v>0</v>
      </c>
      <c r="S95" s="16">
        <f t="shared" si="10"/>
        <v>0</v>
      </c>
      <c r="T95" s="16">
        <f t="shared" si="10"/>
        <v>1</v>
      </c>
      <c r="U95" s="16">
        <f t="shared" si="10"/>
        <v>0</v>
      </c>
      <c r="V95" s="16">
        <f t="shared" si="10"/>
        <v>0</v>
      </c>
      <c r="W95" s="16">
        <f t="shared" si="10"/>
        <v>0</v>
      </c>
      <c r="X95" s="16">
        <f t="shared" si="10"/>
        <v>0</v>
      </c>
      <c r="Y95" s="16">
        <f t="shared" si="10"/>
        <v>0</v>
      </c>
    </row>
    <row r="96" spans="2:25" s="1" customFormat="1" ht="30" customHeight="1" x14ac:dyDescent="0.25">
      <c r="B96" s="6">
        <v>6</v>
      </c>
      <c r="C96" s="22">
        <v>5</v>
      </c>
      <c r="D96" s="24">
        <v>0.1648889082893186</v>
      </c>
      <c r="E96" s="26">
        <v>1</v>
      </c>
      <c r="F96" s="6">
        <v>2020</v>
      </c>
      <c r="G96" s="23">
        <f t="shared" si="11"/>
        <v>0</v>
      </c>
      <c r="H96" s="23">
        <f t="shared" si="11"/>
        <v>0</v>
      </c>
      <c r="I96" s="23">
        <f t="shared" si="11"/>
        <v>0.1648889082893186</v>
      </c>
      <c r="J96" s="23">
        <f t="shared" si="11"/>
        <v>0</v>
      </c>
      <c r="K96" s="23">
        <f t="shared" si="11"/>
        <v>0</v>
      </c>
      <c r="L96" s="23">
        <f t="shared" si="11"/>
        <v>0</v>
      </c>
      <c r="M96" s="23">
        <f t="shared" si="11"/>
        <v>0</v>
      </c>
      <c r="N96" s="23">
        <f t="shared" si="11"/>
        <v>0</v>
      </c>
      <c r="O96" s="23">
        <f t="shared" si="11"/>
        <v>0.1648889082893186</v>
      </c>
      <c r="Q96" s="16">
        <f t="shared" si="10"/>
        <v>0</v>
      </c>
      <c r="R96" s="16">
        <f t="shared" si="10"/>
        <v>0</v>
      </c>
      <c r="S96" s="16">
        <f t="shared" si="10"/>
        <v>1</v>
      </c>
      <c r="T96" s="16">
        <f t="shared" si="10"/>
        <v>0</v>
      </c>
      <c r="U96" s="16">
        <f t="shared" si="10"/>
        <v>0</v>
      </c>
      <c r="V96" s="16">
        <f t="shared" si="10"/>
        <v>0</v>
      </c>
      <c r="W96" s="16">
        <f t="shared" si="10"/>
        <v>0</v>
      </c>
      <c r="X96" s="16">
        <f t="shared" si="10"/>
        <v>0</v>
      </c>
      <c r="Y96" s="16">
        <f t="shared" si="10"/>
        <v>1</v>
      </c>
    </row>
    <row r="97" spans="2:25" s="1" customFormat="1" ht="30" customHeight="1" x14ac:dyDescent="0.25">
      <c r="B97" s="6">
        <v>0</v>
      </c>
      <c r="C97" s="22">
        <v>7</v>
      </c>
      <c r="D97" s="24">
        <v>0.11679631003826735</v>
      </c>
      <c r="E97" s="26">
        <v>1</v>
      </c>
      <c r="F97" s="6">
        <v>2018</v>
      </c>
      <c r="G97" s="23">
        <f t="shared" si="11"/>
        <v>0.11679631003826735</v>
      </c>
      <c r="H97" s="23">
        <f t="shared" si="11"/>
        <v>0</v>
      </c>
      <c r="I97" s="23">
        <f t="shared" si="11"/>
        <v>0</v>
      </c>
      <c r="J97" s="23">
        <f t="shared" si="11"/>
        <v>0</v>
      </c>
      <c r="K97" s="23">
        <f t="shared" si="11"/>
        <v>0</v>
      </c>
      <c r="L97" s="23">
        <f t="shared" si="11"/>
        <v>0</v>
      </c>
      <c r="M97" s="23">
        <f t="shared" si="11"/>
        <v>0</v>
      </c>
      <c r="N97" s="23">
        <f t="shared" si="11"/>
        <v>0</v>
      </c>
      <c r="O97" s="23">
        <f t="shared" si="11"/>
        <v>0</v>
      </c>
      <c r="Q97" s="16">
        <f t="shared" si="10"/>
        <v>1</v>
      </c>
      <c r="R97" s="16">
        <f t="shared" si="10"/>
        <v>0</v>
      </c>
      <c r="S97" s="16">
        <f t="shared" si="10"/>
        <v>0</v>
      </c>
      <c r="T97" s="16">
        <f t="shared" si="10"/>
        <v>0</v>
      </c>
      <c r="U97" s="16">
        <f t="shared" si="10"/>
        <v>0</v>
      </c>
      <c r="V97" s="16">
        <f t="shared" si="10"/>
        <v>0</v>
      </c>
      <c r="W97" s="16">
        <f t="shared" si="10"/>
        <v>0</v>
      </c>
      <c r="X97" s="16">
        <f t="shared" si="10"/>
        <v>0</v>
      </c>
      <c r="Y97" s="16">
        <f t="shared" si="10"/>
        <v>0</v>
      </c>
    </row>
    <row r="98" spans="2:25" s="1" customFormat="1" ht="30" customHeight="1" x14ac:dyDescent="0.25">
      <c r="B98" s="6">
        <v>0</v>
      </c>
      <c r="C98" s="22">
        <v>7</v>
      </c>
      <c r="D98" s="24">
        <v>0.11679631003826735</v>
      </c>
      <c r="E98" s="26">
        <v>1</v>
      </c>
      <c r="F98" s="6">
        <v>2018</v>
      </c>
      <c r="G98" s="23">
        <f t="shared" si="11"/>
        <v>0.11679631003826735</v>
      </c>
      <c r="H98" s="23">
        <f t="shared" si="11"/>
        <v>0</v>
      </c>
      <c r="I98" s="23">
        <f t="shared" si="11"/>
        <v>0</v>
      </c>
      <c r="J98" s="23">
        <f t="shared" si="11"/>
        <v>0</v>
      </c>
      <c r="K98" s="23">
        <f t="shared" si="11"/>
        <v>0</v>
      </c>
      <c r="L98" s="23">
        <f t="shared" si="11"/>
        <v>0</v>
      </c>
      <c r="M98" s="23">
        <f t="shared" si="11"/>
        <v>0</v>
      </c>
      <c r="N98" s="23">
        <f t="shared" si="11"/>
        <v>0</v>
      </c>
      <c r="O98" s="23">
        <f t="shared" si="11"/>
        <v>0</v>
      </c>
      <c r="Q98" s="16">
        <f t="shared" si="10"/>
        <v>1</v>
      </c>
      <c r="R98" s="16">
        <f t="shared" si="10"/>
        <v>0</v>
      </c>
      <c r="S98" s="16">
        <f t="shared" si="10"/>
        <v>0</v>
      </c>
      <c r="T98" s="16">
        <f t="shared" si="10"/>
        <v>0</v>
      </c>
      <c r="U98" s="16">
        <f t="shared" si="10"/>
        <v>0</v>
      </c>
      <c r="V98" s="16">
        <f t="shared" si="10"/>
        <v>0</v>
      </c>
      <c r="W98" s="16">
        <f t="shared" si="10"/>
        <v>0</v>
      </c>
      <c r="X98" s="16">
        <f t="shared" si="10"/>
        <v>0</v>
      </c>
      <c r="Y98" s="16">
        <f t="shared" si="10"/>
        <v>0</v>
      </c>
    </row>
    <row r="99" spans="2:25" s="1" customFormat="1" ht="30" customHeight="1" x14ac:dyDescent="0.25">
      <c r="B99" s="6">
        <v>0</v>
      </c>
      <c r="C99" s="22">
        <v>7</v>
      </c>
      <c r="D99" s="24">
        <v>0.11679631003826735</v>
      </c>
      <c r="E99" s="26">
        <v>1</v>
      </c>
      <c r="F99" s="6">
        <v>2018</v>
      </c>
      <c r="G99" s="23">
        <f t="shared" si="11"/>
        <v>0.11679631003826735</v>
      </c>
      <c r="H99" s="23">
        <f t="shared" si="11"/>
        <v>0</v>
      </c>
      <c r="I99" s="23">
        <f t="shared" si="11"/>
        <v>0</v>
      </c>
      <c r="J99" s="23">
        <f t="shared" si="11"/>
        <v>0</v>
      </c>
      <c r="K99" s="23">
        <f t="shared" si="11"/>
        <v>0</v>
      </c>
      <c r="L99" s="23">
        <f t="shared" si="11"/>
        <v>0</v>
      </c>
      <c r="M99" s="23">
        <f t="shared" si="11"/>
        <v>0</v>
      </c>
      <c r="N99" s="23">
        <f t="shared" si="11"/>
        <v>0</v>
      </c>
      <c r="O99" s="23">
        <f t="shared" si="11"/>
        <v>0</v>
      </c>
      <c r="Q99" s="16">
        <f t="shared" si="10"/>
        <v>1</v>
      </c>
      <c r="R99" s="16">
        <f t="shared" si="10"/>
        <v>0</v>
      </c>
      <c r="S99" s="16">
        <f t="shared" si="10"/>
        <v>0</v>
      </c>
      <c r="T99" s="16">
        <f t="shared" si="10"/>
        <v>0</v>
      </c>
      <c r="U99" s="16">
        <f t="shared" si="10"/>
        <v>0</v>
      </c>
      <c r="V99" s="16">
        <f t="shared" si="10"/>
        <v>0</v>
      </c>
      <c r="W99" s="16">
        <f t="shared" si="10"/>
        <v>0</v>
      </c>
      <c r="X99" s="16">
        <f t="shared" si="10"/>
        <v>0</v>
      </c>
      <c r="Y99" s="16">
        <f t="shared" si="10"/>
        <v>0</v>
      </c>
    </row>
    <row r="100" spans="2:25" ht="9.9499999999999993" customHeight="1" x14ac:dyDescent="0.25"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2:25" s="1" customFormat="1" ht="30" customHeight="1" x14ac:dyDescent="0.25">
      <c r="B101" s="72" t="s">
        <v>36</v>
      </c>
      <c r="C101" s="72"/>
      <c r="D101" s="72"/>
      <c r="E101" s="72"/>
      <c r="F101" s="72"/>
      <c r="G101" s="23">
        <f>SUM(G20:G99)</f>
        <v>0.67263814110678699</v>
      </c>
      <c r="H101" s="23">
        <f t="shared" ref="H101:Y101" si="12">SUM(H20:H99)</f>
        <v>0.4825014114708025</v>
      </c>
      <c r="I101" s="23">
        <f t="shared" si="12"/>
        <v>0.20085530140992622</v>
      </c>
      <c r="J101" s="23">
        <f t="shared" si="12"/>
        <v>0.11955476406652406</v>
      </c>
      <c r="K101" s="23">
        <f t="shared" si="12"/>
        <v>0.84062426557248238</v>
      </c>
      <c r="L101" s="23">
        <f t="shared" si="12"/>
        <v>0.41532424331048917</v>
      </c>
      <c r="M101" s="23">
        <f t="shared" si="12"/>
        <v>1.2168595320616351</v>
      </c>
      <c r="N101" s="23">
        <f t="shared" si="12"/>
        <v>3.5966393120607613E-2</v>
      </c>
      <c r="O101" s="23">
        <f t="shared" si="12"/>
        <v>0.19169366144310096</v>
      </c>
      <c r="Q101" s="16">
        <f t="shared" si="12"/>
        <v>13</v>
      </c>
      <c r="R101" s="16">
        <f t="shared" si="12"/>
        <v>17</v>
      </c>
      <c r="S101" s="16">
        <f t="shared" si="12"/>
        <v>2</v>
      </c>
      <c r="T101" s="16">
        <f t="shared" si="12"/>
        <v>2</v>
      </c>
      <c r="U101" s="16">
        <f t="shared" si="12"/>
        <v>26</v>
      </c>
      <c r="V101" s="16">
        <f t="shared" si="12"/>
        <v>13</v>
      </c>
      <c r="W101" s="16">
        <f t="shared" si="12"/>
        <v>20</v>
      </c>
      <c r="X101" s="16">
        <f t="shared" si="12"/>
        <v>1</v>
      </c>
      <c r="Y101" s="16">
        <f t="shared" si="12"/>
        <v>2</v>
      </c>
    </row>
    <row r="102" spans="2:25" ht="30" customHeight="1" x14ac:dyDescent="0.25"/>
    <row r="103" spans="2:25" ht="30" customHeight="1" x14ac:dyDescent="0.25"/>
    <row r="104" spans="2:25" ht="30" customHeight="1" x14ac:dyDescent="0.25"/>
    <row r="105" spans="2:25" ht="30" customHeight="1" x14ac:dyDescent="0.25"/>
    <row r="106" spans="2:25" ht="30" customHeight="1" x14ac:dyDescent="0.25"/>
    <row r="107" spans="2:25" ht="30" customHeight="1" x14ac:dyDescent="0.25"/>
    <row r="108" spans="2:25" ht="30" customHeight="1" x14ac:dyDescent="0.25"/>
    <row r="109" spans="2:25" ht="30" customHeight="1" x14ac:dyDescent="0.25"/>
    <row r="110" spans="2:25" ht="30" customHeight="1" x14ac:dyDescent="0.25"/>
    <row r="111" spans="2:25" ht="30" customHeight="1" x14ac:dyDescent="0.25"/>
    <row r="112" spans="2:25" ht="30" customHeight="1" x14ac:dyDescent="0.25"/>
    <row r="113" ht="30" customHeight="1" x14ac:dyDescent="0.25"/>
  </sheetData>
  <autoFilter ref="B19:O99" xr:uid="{00000000-0009-0000-0000-000002000000}"/>
  <mergeCells count="5">
    <mergeCell ref="Q18:Y18"/>
    <mergeCell ref="B101:F101"/>
    <mergeCell ref="B2:C2"/>
    <mergeCell ref="B11:E11"/>
    <mergeCell ref="B18:O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"/>
  <sheetViews>
    <sheetView zoomScale="71" zoomScaleNormal="71" workbookViewId="0">
      <selection activeCell="J6" sqref="J6"/>
    </sheetView>
  </sheetViews>
  <sheetFormatPr defaultRowHeight="15" x14ac:dyDescent="0.25"/>
  <cols>
    <col min="1" max="1" width="18.140625" customWidth="1"/>
    <col min="18" max="18" width="2" customWidth="1"/>
    <col min="21" max="21" width="2.5703125" customWidth="1"/>
  </cols>
  <sheetData>
    <row r="1" spans="1:20" ht="32.1" customHeight="1" x14ac:dyDescent="0.25">
      <c r="A1" s="49"/>
      <c r="B1" s="50"/>
      <c r="C1" s="73" t="s">
        <v>37</v>
      </c>
      <c r="D1" s="74"/>
      <c r="E1" s="74"/>
      <c r="F1" s="74"/>
      <c r="G1" s="74"/>
      <c r="H1" s="74"/>
      <c r="I1" s="74"/>
      <c r="J1" s="75"/>
      <c r="K1" s="76" t="s">
        <v>38</v>
      </c>
      <c r="L1" s="77"/>
      <c r="M1" s="77"/>
      <c r="N1" s="77"/>
      <c r="O1" s="78"/>
      <c r="P1" s="79" t="s">
        <v>39</v>
      </c>
      <c r="Q1" s="80"/>
      <c r="S1" s="81" t="s">
        <v>40</v>
      </c>
      <c r="T1" s="82"/>
    </row>
    <row r="2" spans="1:20" ht="25.5" customHeight="1" x14ac:dyDescent="0.25">
      <c r="A2" s="62" t="s">
        <v>41</v>
      </c>
      <c r="B2" s="51" t="s">
        <v>42</v>
      </c>
      <c r="C2" s="52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  <c r="J2" s="54">
        <v>2021</v>
      </c>
      <c r="K2" s="55">
        <v>2022</v>
      </c>
      <c r="L2" s="55">
        <v>2023</v>
      </c>
      <c r="M2" s="55">
        <v>2024</v>
      </c>
      <c r="N2" s="55">
        <v>2025</v>
      </c>
      <c r="O2" s="56">
        <v>2026</v>
      </c>
      <c r="P2" s="65" t="s">
        <v>43</v>
      </c>
      <c r="Q2" s="66" t="s">
        <v>44</v>
      </c>
      <c r="S2" s="65" t="s">
        <v>43</v>
      </c>
      <c r="T2" s="66" t="s">
        <v>44</v>
      </c>
    </row>
    <row r="3" spans="1:20" x14ac:dyDescent="0.25">
      <c r="A3" s="57" t="s">
        <v>45</v>
      </c>
      <c r="B3" s="57" t="s">
        <v>46</v>
      </c>
      <c r="C3" s="58">
        <v>-0.2</v>
      </c>
      <c r="D3" s="59">
        <v>0.3</v>
      </c>
      <c r="E3" s="59">
        <v>1.4</v>
      </c>
      <c r="F3" s="59">
        <v>2.2000000000000002</v>
      </c>
      <c r="G3" s="59">
        <v>1</v>
      </c>
      <c r="H3" s="59">
        <v>1.05</v>
      </c>
      <c r="I3" s="59">
        <v>1.2</v>
      </c>
      <c r="J3" s="59">
        <v>1.6842601319509896</v>
      </c>
      <c r="K3" s="59">
        <v>1.866845425204068</v>
      </c>
      <c r="L3" s="60">
        <v>1.2918066936575143</v>
      </c>
      <c r="M3" s="60">
        <v>2.1186915909467894</v>
      </c>
      <c r="N3" s="60">
        <v>1.5543582717709197</v>
      </c>
      <c r="O3" s="60">
        <v>1.9396871615522282</v>
      </c>
      <c r="P3" s="61">
        <v>8.63426013195099</v>
      </c>
      <c r="Q3" s="61">
        <v>8.7713891431315201</v>
      </c>
      <c r="S3" s="61">
        <f>AVERAGE(C3:J3)</f>
        <v>1.0792825164938737</v>
      </c>
      <c r="T3" s="61">
        <f>AVERAGE(K3:O3)</f>
        <v>1.7542778286263041</v>
      </c>
    </row>
    <row r="4" spans="1:20" x14ac:dyDescent="0.25">
      <c r="C4" s="69">
        <f>Tables!D10</f>
        <v>-0.2</v>
      </c>
      <c r="D4" s="69">
        <f>Tables!E10</f>
        <v>0.29680003492077345</v>
      </c>
      <c r="E4" s="69">
        <f>Tables!F10</f>
        <v>1.3984640534287835</v>
      </c>
      <c r="F4" s="69">
        <f>Tables!G10</f>
        <v>2.2000000000000002</v>
      </c>
      <c r="G4" s="69">
        <f>Tables!H10</f>
        <v>1.0003548463318077</v>
      </c>
      <c r="H4" s="69">
        <f>Tables!I10</f>
        <v>1.0493070337153352</v>
      </c>
      <c r="I4" s="69">
        <f>Tables!J10</f>
        <v>1.1984331965603037</v>
      </c>
      <c r="J4" s="69">
        <f>Tables!K10</f>
        <v>1.6777549474005846</v>
      </c>
      <c r="K4" s="69">
        <f>Tables!L10</f>
        <v>1.866845425204068</v>
      </c>
      <c r="L4" s="69">
        <f>Tables!M10</f>
        <v>1.2918066936575143</v>
      </c>
      <c r="M4" s="69">
        <f>Tables!N10</f>
        <v>2.1186915909467894</v>
      </c>
      <c r="N4" s="69">
        <f>Tables!O10</f>
        <v>1.5543582717709197</v>
      </c>
      <c r="O4" s="69">
        <f>Tables!P10</f>
        <v>1.9396871615522282</v>
      </c>
    </row>
  </sheetData>
  <mergeCells count="4">
    <mergeCell ref="C1:J1"/>
    <mergeCell ref="K1:O1"/>
    <mergeCell ref="P1:Q1"/>
    <mergeCell ref="S1:T1"/>
  </mergeCells>
  <conditionalFormatting sqref="P3:Q3">
    <cfRule type="expression" dxfId="1" priority="2" stopIfTrue="1">
      <formula>NOT(ISERROR(SEARCH("Err",P3)))</formula>
    </cfRule>
  </conditionalFormatting>
  <conditionalFormatting sqref="S3:T3">
    <cfRule type="expression" dxfId="0" priority="1" stopIfTrue="1">
      <formula>NOT(ISERROR(SEARCH("Err",S3)))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1"/>
  <sheetViews>
    <sheetView showGridLines="0" topLeftCell="A10" zoomScale="80" zoomScaleNormal="80" workbookViewId="0">
      <selection activeCell="D10" sqref="D10"/>
    </sheetView>
  </sheetViews>
  <sheetFormatPr defaultRowHeight="15" x14ac:dyDescent="0.25"/>
  <cols>
    <col min="1" max="1" width="2.7109375" customWidth="1"/>
    <col min="2" max="2" width="50.28515625" style="8" customWidth="1"/>
    <col min="3" max="3" width="2.7109375" style="15" customWidth="1"/>
    <col min="4" max="16" width="10.7109375" style="14" customWidth="1"/>
    <col min="17" max="17" width="2.7109375" style="15" customWidth="1"/>
    <col min="18" max="20" width="14.7109375" style="14" customWidth="1"/>
    <col min="21" max="21" width="2.28515625" style="15" customWidth="1"/>
    <col min="22" max="23" width="12.7109375" style="14" customWidth="1"/>
    <col min="24" max="24" width="2.7109375" customWidth="1"/>
    <col min="25" max="25" width="12.7109375" style="14" customWidth="1"/>
  </cols>
  <sheetData>
    <row r="1" spans="2:25" ht="9.9499999999999993" customHeight="1" x14ac:dyDescent="0.25">
      <c r="C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/>
      <c r="R1" s="2"/>
      <c r="S1" s="2"/>
      <c r="T1" s="2"/>
      <c r="U1"/>
      <c r="V1" s="2"/>
      <c r="W1" s="2"/>
      <c r="Y1" s="2"/>
    </row>
    <row r="2" spans="2:25" s="34" customFormat="1" ht="30" customHeight="1" x14ac:dyDescent="0.25">
      <c r="B2" s="33" t="s">
        <v>47</v>
      </c>
      <c r="D2" s="35">
        <v>2014</v>
      </c>
      <c r="E2" s="35">
        <v>2015</v>
      </c>
      <c r="F2" s="35">
        <v>2016</v>
      </c>
      <c r="G2" s="35">
        <v>2017</v>
      </c>
      <c r="H2" s="35">
        <v>2018</v>
      </c>
      <c r="I2" s="35">
        <v>2019</v>
      </c>
      <c r="J2" s="35">
        <v>2020</v>
      </c>
      <c r="K2" s="35">
        <v>2021</v>
      </c>
      <c r="L2" s="35">
        <v>2022</v>
      </c>
      <c r="M2" s="35">
        <v>2023</v>
      </c>
      <c r="N2" s="35">
        <v>2024</v>
      </c>
      <c r="O2" s="35">
        <v>2025</v>
      </c>
      <c r="P2" s="35">
        <v>2026</v>
      </c>
      <c r="R2" s="35" t="s">
        <v>48</v>
      </c>
      <c r="S2" s="35" t="s">
        <v>49</v>
      </c>
      <c r="T2" s="35" t="s">
        <v>50</v>
      </c>
      <c r="V2" s="35" t="s">
        <v>51</v>
      </c>
      <c r="W2" s="35" t="s">
        <v>52</v>
      </c>
      <c r="Y2" s="35" t="s">
        <v>53</v>
      </c>
    </row>
    <row r="3" spans="2:25" ht="9.9499999999999993" customHeight="1" x14ac:dyDescent="0.25"/>
    <row r="4" spans="2:25" s="1" customFormat="1" ht="30" customHeight="1" x14ac:dyDescent="0.25">
      <c r="B4" s="70" t="s">
        <v>2</v>
      </c>
      <c r="C4" s="5"/>
      <c r="D4" s="7">
        <f>'Fleet Growth'!D6*'Unit Costs &amp; Other Assumptions'!$E$16</f>
        <v>0</v>
      </c>
      <c r="E4" s="7">
        <f>'Fleet Growth'!E6*'Unit Costs &amp; Other Assumptions'!$E$16</f>
        <v>0</v>
      </c>
      <c r="F4" s="7">
        <f>'Fleet Growth'!F6*'Unit Costs &amp; Other Assumptions'!$E$16</f>
        <v>0</v>
      </c>
      <c r="G4" s="7">
        <f>'Fleet Growth'!G6*'Unit Costs &amp; Other Assumptions'!$E$16</f>
        <v>0</v>
      </c>
      <c r="H4" s="7">
        <f>'Fleet Growth'!H6*'Unit Costs &amp; Other Assumptions'!$E$16</f>
        <v>0</v>
      </c>
      <c r="I4" s="7">
        <f>'Fleet Growth'!I6*'Unit Costs &amp; Other Assumptions'!$E$16</f>
        <v>0</v>
      </c>
      <c r="J4" s="7">
        <f>'Fleet Growth'!J6*'Unit Costs &amp; Other Assumptions'!$E$16</f>
        <v>0</v>
      </c>
      <c r="K4" s="7">
        <f>'Fleet Growth'!K6*'Unit Costs &amp; Other Assumptions'!$E$16</f>
        <v>0</v>
      </c>
      <c r="L4" s="7">
        <f>'Fleet Growth'!L6*'Unit Costs &amp; Other Assumptions'!$E$16</f>
        <v>0.16879883652712907</v>
      </c>
      <c r="M4" s="7">
        <f>'Fleet Growth'!M6*'Unit Costs &amp; Other Assumptions'!$E$16</f>
        <v>0.1406656971059409</v>
      </c>
      <c r="N4" s="7">
        <f>'Fleet Growth'!N6*'Unit Costs &amp; Other Assumptions'!$E$16</f>
        <v>0.19693197594831727</v>
      </c>
      <c r="O4" s="7">
        <f>'Fleet Growth'!O6*'Unit Costs &amp; Other Assumptions'!$E$16</f>
        <v>0.78772790379326907</v>
      </c>
      <c r="P4" s="7">
        <f>'Fleet Growth'!P6*'Unit Costs &amp; Other Assumptions'!$E$16</f>
        <v>0.95652674032039808</v>
      </c>
      <c r="Q4" s="5"/>
      <c r="R4" s="28">
        <f t="shared" ref="R4:R9" si="0">SUM(D4:K4)</f>
        <v>0</v>
      </c>
      <c r="S4" s="28">
        <f t="shared" ref="S4:S9" si="1">AVERAGE(D4:K4)</f>
        <v>0</v>
      </c>
      <c r="T4" s="28">
        <f>AVERAGE(D4:K4)</f>
        <v>0</v>
      </c>
      <c r="U4" s="15"/>
      <c r="V4" s="28">
        <f t="shared" ref="V4:V10" si="2">SUM(L4:P4)</f>
        <v>2.2506511536950544</v>
      </c>
      <c r="W4" s="28">
        <f t="shared" ref="W4:W10" si="3">AVERAGE(L4:P4)</f>
        <v>0.45013023073901087</v>
      </c>
      <c r="X4"/>
      <c r="Y4" s="28">
        <f>W4-T4</f>
        <v>0.45013023073901087</v>
      </c>
    </row>
    <row r="5" spans="2:25" s="1" customFormat="1" ht="30" customHeight="1" x14ac:dyDescent="0.25">
      <c r="B5" s="70" t="s">
        <v>54</v>
      </c>
      <c r="C5" s="5"/>
      <c r="D5" s="7">
        <f>('Fleet Growth'!D7+'Fleet Growth'!D8)*'Unit Costs &amp; Other Assumptions'!$E$13</f>
        <v>0.10820834606486532</v>
      </c>
      <c r="E5" s="7">
        <f>('Fleet Growth'!E7+'Fleet Growth'!E8)*'Unit Costs &amp; Other Assumptions'!$E$13</f>
        <v>0.26279169758610149</v>
      </c>
      <c r="F5" s="7">
        <f>('Fleet Growth'!F7+'Fleet Growth'!F8)*'Unit Costs &amp; Other Assumptions'!$E$13</f>
        <v>6.1833340608494471E-2</v>
      </c>
      <c r="G5" s="7">
        <f>('Fleet Growth'!G7+'Fleet Growth'!G8)*'Unit Costs &amp; Other Assumptions'!$E$13</f>
        <v>0.15458335152123617</v>
      </c>
      <c r="H5" s="7">
        <f>('Fleet Growth'!H7+'Fleet Growth'!H8)*'Unit Costs &amp; Other Assumptions'!$E$13</f>
        <v>3.0916670304247235E-2</v>
      </c>
      <c r="I5" s="7">
        <f>('Fleet Growth'!I7+'Fleet Growth'!I8)*'Unit Costs &amp; Other Assumptions'!$E$13</f>
        <v>0.30916670304247235</v>
      </c>
      <c r="J5" s="7">
        <f>('Fleet Growth'!J7+'Fleet Growth'!J8)*'Unit Costs &amp; Other Assumptions'!$E$13</f>
        <v>0.52558339517220298</v>
      </c>
      <c r="K5" s="7">
        <f>('Fleet Growth'!K7+'Fleet Growth'!K8)*'Unit Costs &amp; Other Assumptions'!$E$13</f>
        <v>0.37100004365096684</v>
      </c>
      <c r="L5" s="7">
        <f>('Fleet Growth'!L7+'Fleet Growth'!L8)*'Unit Costs &amp; Other Assumptions'!$E$13</f>
        <v>0.54104173032432656</v>
      </c>
      <c r="M5" s="7">
        <f>('Fleet Growth'!M7+'Fleet Growth'!M8)*'Unit Costs &amp; Other Assumptions'!$E$13</f>
        <v>0.10820834606486532</v>
      </c>
      <c r="N5" s="7">
        <f>('Fleet Growth'!N7+'Fleet Growth'!N8)*'Unit Costs &amp; Other Assumptions'!$E$13</f>
        <v>0.34008337334671956</v>
      </c>
      <c r="O5" s="7">
        <f>('Fleet Growth'!O7+'Fleet Growth'!O8)*'Unit Costs &amp; Other Assumptions'!$E$13</f>
        <v>0.40191671395521406</v>
      </c>
      <c r="P5" s="7">
        <f>('Fleet Growth'!P7+'Fleet Growth'!P8)*'Unit Costs &amp; Other Assumptions'!$E$13</f>
        <v>0.20095835697760703</v>
      </c>
      <c r="Q5" s="5"/>
      <c r="R5" s="28">
        <f t="shared" si="0"/>
        <v>1.824083547950587</v>
      </c>
      <c r="S5" s="28">
        <f t="shared" si="1"/>
        <v>0.22801044349382338</v>
      </c>
      <c r="T5" s="28">
        <f t="shared" ref="T5:T12" si="4">AVERAGE(D5:K5)</f>
        <v>0.22801044349382338</v>
      </c>
      <c r="U5" s="15"/>
      <c r="V5" s="28">
        <f t="shared" si="2"/>
        <v>1.5922085206687324</v>
      </c>
      <c r="W5" s="28">
        <f t="shared" si="3"/>
        <v>0.31844170413374651</v>
      </c>
      <c r="X5"/>
      <c r="Y5" s="28">
        <f t="shared" ref="Y5:Y12" si="5">W5-T5</f>
        <v>9.0431260639923128E-2</v>
      </c>
    </row>
    <row r="6" spans="2:25" s="1" customFormat="1" ht="30" customHeight="1" x14ac:dyDescent="0.25">
      <c r="B6" s="70" t="s">
        <v>55</v>
      </c>
      <c r="C6" s="5"/>
      <c r="D6" s="7">
        <f>'Fleet Growth'!D9*'Unit Costs &amp; Other Assumptions'!$E$14</f>
        <v>8.0383342791042825E-2</v>
      </c>
      <c r="E6" s="7">
        <f>'Fleet Growth'!E9*'Unit Costs &amp; Other Assumptions'!$E$14</f>
        <v>0</v>
      </c>
      <c r="F6" s="7">
        <f>'Fleet Growth'!F9*'Unit Costs &amp; Other Assumptions'!$E$14</f>
        <v>0.21435558077611419</v>
      </c>
      <c r="G6" s="7">
        <f>'Fleet Growth'!G9*'Unit Costs &amp; Other Assumptions'!$E$14</f>
        <v>0.34832781876118557</v>
      </c>
      <c r="H6" s="7">
        <f>'Fleet Growth'!H9*'Unit Costs &amp; Other Assumptions'!$E$14</f>
        <v>0.16076668558208565</v>
      </c>
      <c r="I6" s="7">
        <f>'Fleet Growth'!I9*'Unit Costs &amp; Other Assumptions'!$E$14</f>
        <v>5.3588895194028548E-2</v>
      </c>
      <c r="J6" s="7">
        <f>'Fleet Growth'!J9*'Unit Costs &amp; Other Assumptions'!$E$14</f>
        <v>0.26794447597014276</v>
      </c>
      <c r="K6" s="7">
        <f>'Fleet Growth'!K9*'Unit Costs &amp; Other Assumptions'!$E$14</f>
        <v>0.6430667423283426</v>
      </c>
      <c r="L6" s="7">
        <f>'Fleet Growth'!L9*'Unit Costs &amp; Other Assumptions'!$E$14</f>
        <v>0.21435558077611419</v>
      </c>
      <c r="M6" s="7">
        <f>'Fleet Growth'!M9*'Unit Costs &amp; Other Assumptions'!$E$14</f>
        <v>0.3215333711641713</v>
      </c>
      <c r="N6" s="7">
        <f>'Fleet Growth'!N9*'Unit Costs &amp; Other Assumptions'!$E$14</f>
        <v>0.16076668558208565</v>
      </c>
      <c r="O6" s="7">
        <f>'Fleet Growth'!O9*'Unit Costs &amp; Other Assumptions'!$E$14</f>
        <v>0.29473892356715703</v>
      </c>
      <c r="P6" s="7">
        <f>'Fleet Growth'!P9*'Unit Costs &amp; Other Assumptions'!$E$14</f>
        <v>8.0383342791042825E-2</v>
      </c>
      <c r="Q6" s="5"/>
      <c r="R6" s="28">
        <f t="shared" si="0"/>
        <v>1.768433541402942</v>
      </c>
      <c r="S6" s="28">
        <f t="shared" si="1"/>
        <v>0.22105419267536774</v>
      </c>
      <c r="T6" s="28">
        <f t="shared" si="4"/>
        <v>0.22105419267536774</v>
      </c>
      <c r="U6" s="15"/>
      <c r="V6" s="28">
        <f t="shared" si="2"/>
        <v>1.071777903880571</v>
      </c>
      <c r="W6" s="28">
        <f t="shared" si="3"/>
        <v>0.21435558077611422</v>
      </c>
      <c r="X6"/>
      <c r="Y6" s="28">
        <f t="shared" si="5"/>
        <v>-6.698611899253526E-3</v>
      </c>
    </row>
    <row r="7" spans="2:25" s="1" customFormat="1" ht="30" customHeight="1" x14ac:dyDescent="0.25">
      <c r="B7" s="70" t="s">
        <v>4</v>
      </c>
      <c r="C7" s="5"/>
      <c r="D7" s="7">
        <f>'Fleet Growth'!D10*'Unit Costs &amp; Other Assumptions'!$E$15</f>
        <v>0</v>
      </c>
      <c r="E7" s="7">
        <f>'Fleet Growth'!E10*'Unit Costs &amp; Other Assumptions'!$E$15</f>
        <v>3.4008337334671963E-2</v>
      </c>
      <c r="F7" s="7">
        <f>'Fleet Growth'!F10*'Unit Costs &amp; Other Assumptions'!$E$15</f>
        <v>1.1222751320441748</v>
      </c>
      <c r="G7" s="7">
        <f>'Fleet Growth'!G10*'Unit Costs &amp; Other Assumptions'!$E$15</f>
        <v>0.4761167226854075</v>
      </c>
      <c r="H7" s="7">
        <f>'Fleet Growth'!H10*'Unit Costs &amp; Other Assumptions'!$E$15</f>
        <v>0.13603334933868785</v>
      </c>
      <c r="I7" s="7">
        <f>'Fleet Growth'!I10*'Unit Costs &amp; Other Assumptions'!$E$15</f>
        <v>0.20405002400803179</v>
      </c>
      <c r="J7" s="7">
        <f>'Fleet Growth'!J10*'Unit Costs &amp; Other Assumptions'!$E$15</f>
        <v>0.20405002400803179</v>
      </c>
      <c r="K7" s="7">
        <f>'Fleet Growth'!K10*'Unit Costs &amp; Other Assumptions'!$E$15</f>
        <v>0.54413339735475141</v>
      </c>
      <c r="L7" s="7">
        <f>'Fleet Growth'!L10*'Unit Costs &amp; Other Assumptions'!$E$15</f>
        <v>0.1020250120040159</v>
      </c>
      <c r="M7" s="7">
        <f>'Fleet Growth'!M10*'Unit Costs &amp; Other Assumptions'!$E$15</f>
        <v>0.30607503601204766</v>
      </c>
      <c r="N7" s="7">
        <f>'Fleet Growth'!N10*'Unit Costs &amp; Other Assumptions'!$E$15</f>
        <v>0.20405002400803179</v>
      </c>
      <c r="O7" s="7">
        <f>'Fleet Growth'!O10*'Unit Costs &amp; Other Assumptions'!$E$15</f>
        <v>3.4008337334671963E-2</v>
      </c>
      <c r="P7" s="7">
        <f>'Fleet Growth'!P10*'Unit Costs &amp; Other Assumptions'!$E$15</f>
        <v>0.5101250600200794</v>
      </c>
      <c r="Q7" s="5"/>
      <c r="R7" s="28">
        <f t="shared" si="0"/>
        <v>2.720666986773757</v>
      </c>
      <c r="S7" s="28">
        <f t="shared" si="1"/>
        <v>0.34008337334671962</v>
      </c>
      <c r="T7" s="28">
        <f t="shared" si="4"/>
        <v>0.34008337334671962</v>
      </c>
      <c r="U7" s="15"/>
      <c r="V7" s="28">
        <f t="shared" si="2"/>
        <v>1.1562834693788466</v>
      </c>
      <c r="W7" s="28">
        <f t="shared" si="3"/>
        <v>0.23125669387576933</v>
      </c>
      <c r="X7"/>
      <c r="Y7" s="28">
        <f t="shared" si="5"/>
        <v>-0.10882667947095029</v>
      </c>
    </row>
    <row r="8" spans="2:25" s="1" customFormat="1" ht="30" customHeight="1" x14ac:dyDescent="0.25">
      <c r="B8" s="70" t="s">
        <v>56</v>
      </c>
      <c r="C8" s="5"/>
      <c r="D8" s="7">
        <v>0</v>
      </c>
      <c r="E8" s="7">
        <v>0</v>
      </c>
      <c r="F8" s="7">
        <v>0</v>
      </c>
      <c r="G8" s="7">
        <v>1.0823676274975496</v>
      </c>
      <c r="H8" s="7">
        <f>'Unit Costs &amp; Other Assumptions'!G$101</f>
        <v>0.67263814110678699</v>
      </c>
      <c r="I8" s="7">
        <f>'Unit Costs &amp; Other Assumptions'!H$101</f>
        <v>0.4825014114708025</v>
      </c>
      <c r="J8" s="7">
        <f>'Unit Costs &amp; Other Assumptions'!I$101</f>
        <v>0.20085530140992622</v>
      </c>
      <c r="K8" s="7">
        <f>'Unit Costs &amp; Other Assumptions'!J$101</f>
        <v>0.11955476406652406</v>
      </c>
      <c r="L8" s="7">
        <f>'Unit Costs &amp; Other Assumptions'!K$101</f>
        <v>0.84062426557248238</v>
      </c>
      <c r="M8" s="7">
        <f>'Unit Costs &amp; Other Assumptions'!L$101</f>
        <v>0.41532424331048917</v>
      </c>
      <c r="N8" s="7">
        <f>'Unit Costs &amp; Other Assumptions'!M$101</f>
        <v>1.2168595320616351</v>
      </c>
      <c r="O8" s="7">
        <f>'Unit Costs &amp; Other Assumptions'!N$101</f>
        <v>3.5966393120607613E-2</v>
      </c>
      <c r="P8" s="7">
        <f>'Unit Costs &amp; Other Assumptions'!O$101</f>
        <v>0.19169366144310096</v>
      </c>
      <c r="Q8" s="5"/>
      <c r="R8" s="28">
        <f t="shared" si="0"/>
        <v>2.5579172455515895</v>
      </c>
      <c r="S8" s="28">
        <f t="shared" si="1"/>
        <v>0.31973965569394869</v>
      </c>
      <c r="T8" s="28">
        <f t="shared" si="4"/>
        <v>0.31973965569394869</v>
      </c>
      <c r="U8" s="15"/>
      <c r="V8" s="28">
        <f t="shared" si="2"/>
        <v>2.7004680955083153</v>
      </c>
      <c r="W8" s="28">
        <f t="shared" si="3"/>
        <v>0.54009361910166309</v>
      </c>
      <c r="X8"/>
      <c r="Y8" s="28">
        <f t="shared" si="5"/>
        <v>0.2203539634077144</v>
      </c>
    </row>
    <row r="9" spans="2:25" s="1" customFormat="1" ht="30" customHeight="1" x14ac:dyDescent="0.25">
      <c r="B9" s="70" t="s">
        <v>57</v>
      </c>
      <c r="C9" s="5"/>
      <c r="D9" s="7">
        <v>-0.38859168885590817</v>
      </c>
      <c r="E9" s="7">
        <v>0</v>
      </c>
      <c r="F9" s="7">
        <v>0</v>
      </c>
      <c r="G9" s="7">
        <v>0.13860447953462129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5"/>
      <c r="R9" s="28">
        <f t="shared" si="0"/>
        <v>-0.24998720932128687</v>
      </c>
      <c r="S9" s="28">
        <f t="shared" si="1"/>
        <v>-3.1248401165160859E-2</v>
      </c>
      <c r="T9" s="63"/>
      <c r="U9" s="15"/>
      <c r="V9" s="28"/>
      <c r="W9" s="28"/>
      <c r="X9"/>
      <c r="Y9" s="28"/>
    </row>
    <row r="10" spans="2:25" s="13" customFormat="1" ht="30" customHeight="1" x14ac:dyDescent="0.25">
      <c r="B10" s="29" t="s">
        <v>58</v>
      </c>
      <c r="C10" s="18"/>
      <c r="D10" s="31">
        <f>SUM(D4:D9)</f>
        <v>-0.2</v>
      </c>
      <c r="E10" s="31">
        <f t="shared" ref="E10:P10" si="6">SUM(E4:E9)</f>
        <v>0.29680003492077345</v>
      </c>
      <c r="F10" s="31">
        <f t="shared" si="6"/>
        <v>1.3984640534287835</v>
      </c>
      <c r="G10" s="31">
        <f t="shared" si="6"/>
        <v>2.2000000000000002</v>
      </c>
      <c r="H10" s="31">
        <f t="shared" si="6"/>
        <v>1.0003548463318077</v>
      </c>
      <c r="I10" s="31">
        <f t="shared" si="6"/>
        <v>1.0493070337153352</v>
      </c>
      <c r="J10" s="31">
        <f t="shared" si="6"/>
        <v>1.1984331965603037</v>
      </c>
      <c r="K10" s="31">
        <f t="shared" si="6"/>
        <v>1.6777549474005846</v>
      </c>
      <c r="L10" s="31">
        <f t="shared" si="6"/>
        <v>1.866845425204068</v>
      </c>
      <c r="M10" s="31">
        <f t="shared" si="6"/>
        <v>1.2918066936575143</v>
      </c>
      <c r="N10" s="31">
        <f t="shared" si="6"/>
        <v>2.1186915909467894</v>
      </c>
      <c r="O10" s="31">
        <f t="shared" si="6"/>
        <v>1.5543582717709197</v>
      </c>
      <c r="P10" s="31">
        <f t="shared" si="6"/>
        <v>1.9396871615522282</v>
      </c>
      <c r="Q10" s="18"/>
      <c r="R10" s="64">
        <f>SUM(R4:R9)</f>
        <v>8.6211141123575885</v>
      </c>
      <c r="S10" s="31">
        <f t="shared" ref="S10:T10" si="7">SUM(S4:S9)</f>
        <v>1.0776392640446986</v>
      </c>
      <c r="T10" s="31">
        <f t="shared" si="7"/>
        <v>1.1088876652098594</v>
      </c>
      <c r="U10" s="15"/>
      <c r="V10" s="31">
        <f t="shared" si="2"/>
        <v>8.7713891431315201</v>
      </c>
      <c r="W10" s="31">
        <f t="shared" si="3"/>
        <v>1.7542778286263041</v>
      </c>
      <c r="X10"/>
      <c r="Y10" s="31">
        <f t="shared" si="5"/>
        <v>0.64539016341644473</v>
      </c>
    </row>
    <row r="11" spans="2:25" s="1" customFormat="1" ht="9.9499999999999993" customHeight="1" x14ac:dyDescent="0.25">
      <c r="B11" s="9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14"/>
      <c r="S11" s="14"/>
      <c r="T11" s="14"/>
      <c r="U11" s="15"/>
      <c r="V11" s="14"/>
      <c r="W11" s="14"/>
      <c r="X11"/>
      <c r="Y11" s="14"/>
    </row>
    <row r="12" spans="2:25" s="13" customFormat="1" ht="30" customHeight="1" x14ac:dyDescent="0.25">
      <c r="B12" s="29" t="s">
        <v>59</v>
      </c>
      <c r="C12" s="18"/>
      <c r="D12" s="31">
        <v>-0.2</v>
      </c>
      <c r="E12" s="31">
        <v>0.3</v>
      </c>
      <c r="F12" s="31">
        <v>1.4</v>
      </c>
      <c r="G12" s="31">
        <v>2.2000000000000002</v>
      </c>
      <c r="H12" s="31">
        <v>1</v>
      </c>
      <c r="I12" s="31">
        <v>1.05</v>
      </c>
      <c r="J12" s="31">
        <v>1.2</v>
      </c>
      <c r="K12" s="31">
        <v>1.6842601319509896</v>
      </c>
      <c r="L12" s="31">
        <v>1.866845425204068</v>
      </c>
      <c r="M12" s="31">
        <v>1.2918066936575143</v>
      </c>
      <c r="N12" s="31">
        <v>2.1186915909467894</v>
      </c>
      <c r="O12" s="31">
        <v>1.5543582717709197</v>
      </c>
      <c r="P12" s="31">
        <v>1.9396871615522282</v>
      </c>
      <c r="Q12" s="18"/>
      <c r="R12" s="31">
        <f>SUM(D12:K12)</f>
        <v>8.63426013195099</v>
      </c>
      <c r="S12" s="31">
        <f>AVERAGE(D12:K12)</f>
        <v>1.0792825164938737</v>
      </c>
      <c r="T12" s="31">
        <f t="shared" si="4"/>
        <v>1.0792825164938737</v>
      </c>
      <c r="U12" s="15"/>
      <c r="V12" s="31">
        <f>SUM(L12:P12)</f>
        <v>8.7713891431315201</v>
      </c>
      <c r="W12" s="31">
        <f>AVERAGE(L12:P12)</f>
        <v>1.7542778286263041</v>
      </c>
      <c r="X12"/>
      <c r="Y12" s="31">
        <f t="shared" si="5"/>
        <v>0.67499531213243036</v>
      </c>
    </row>
    <row r="13" spans="2:25" s="1" customFormat="1" ht="9.9499999999999993" customHeight="1" x14ac:dyDescent="0.25">
      <c r="B13" s="9"/>
      <c r="C13" s="5"/>
      <c r="D13" s="42"/>
      <c r="E13" s="42"/>
      <c r="F13" s="42"/>
      <c r="G13" s="42"/>
      <c r="H13" s="42"/>
      <c r="I13" s="4"/>
      <c r="J13" s="4"/>
      <c r="K13" s="4"/>
      <c r="L13" s="4"/>
      <c r="M13" s="4"/>
      <c r="N13" s="4"/>
      <c r="O13" s="4"/>
      <c r="P13" s="4"/>
      <c r="Q13" s="5"/>
      <c r="R13" s="14"/>
      <c r="S13" s="14"/>
      <c r="T13" s="14"/>
      <c r="U13" s="15"/>
      <c r="V13" s="14"/>
      <c r="W13" s="14"/>
      <c r="X13"/>
      <c r="Y13" s="14"/>
    </row>
    <row r="14" spans="2:25" s="13" customFormat="1" ht="30" customHeight="1" x14ac:dyDescent="0.25">
      <c r="B14" s="27" t="s">
        <v>60</v>
      </c>
      <c r="C14" s="18"/>
      <c r="D14" s="39">
        <f>D10-D12</f>
        <v>0</v>
      </c>
      <c r="E14" s="39">
        <f t="shared" ref="E14:P14" si="8">E10-E12</f>
        <v>-3.1999650792265411E-3</v>
      </c>
      <c r="F14" s="39">
        <f t="shared" si="8"/>
        <v>-1.5359465712163622E-3</v>
      </c>
      <c r="G14" s="39">
        <f t="shared" si="8"/>
        <v>0</v>
      </c>
      <c r="H14" s="39">
        <f t="shared" si="8"/>
        <v>3.5484633180771219E-4</v>
      </c>
      <c r="I14" s="39">
        <f t="shared" si="8"/>
        <v>-6.9296628466486432E-4</v>
      </c>
      <c r="J14" s="39">
        <f t="shared" si="8"/>
        <v>-1.5668034396962849E-3</v>
      </c>
      <c r="K14" s="39">
        <f t="shared" si="8"/>
        <v>-6.505184550404941E-3</v>
      </c>
      <c r="L14" s="39">
        <f t="shared" si="8"/>
        <v>0</v>
      </c>
      <c r="M14" s="39">
        <f t="shared" si="8"/>
        <v>0</v>
      </c>
      <c r="N14" s="39">
        <f t="shared" si="8"/>
        <v>0</v>
      </c>
      <c r="O14" s="39">
        <f t="shared" si="8"/>
        <v>0</v>
      </c>
      <c r="P14" s="39">
        <f t="shared" si="8"/>
        <v>0</v>
      </c>
      <c r="Q14" s="18"/>
      <c r="R14" s="28">
        <f t="shared" ref="R14" si="9">SUM(D14:K14)</f>
        <v>-1.3146019593401281E-2</v>
      </c>
      <c r="S14" s="28">
        <f t="shared" ref="S14" si="10">AVERAGE(D14:K14)</f>
        <v>-1.6432524491751602E-3</v>
      </c>
      <c r="T14" s="28">
        <f t="shared" ref="T14" si="11">AVERAGE(E14:K14)</f>
        <v>-1.8780027990573259E-3</v>
      </c>
      <c r="U14" s="15"/>
      <c r="V14" s="28">
        <f t="shared" ref="V14" si="12">SUM(L14:P14)</f>
        <v>0</v>
      </c>
      <c r="W14" s="28">
        <f t="shared" ref="W14" si="13">AVERAGE(L14:P14)</f>
        <v>0</v>
      </c>
      <c r="X14"/>
      <c r="Y14" s="28">
        <f>W14-T14</f>
        <v>1.8780027990573259E-3</v>
      </c>
    </row>
    <row r="15" spans="2:25" s="1" customFormat="1" ht="9.9499999999999993" customHeight="1" x14ac:dyDescent="0.25">
      <c r="B15" s="9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/>
      <c r="R15" s="4"/>
      <c r="S15" s="4"/>
      <c r="T15" s="4"/>
      <c r="U15" s="5"/>
      <c r="V15" s="4"/>
      <c r="W15" s="4"/>
      <c r="Y15" s="4"/>
    </row>
    <row r="16" spans="2:25" s="1" customFormat="1" ht="30" customHeight="1" x14ac:dyDescent="0.25">
      <c r="B16" s="48" t="s">
        <v>61</v>
      </c>
      <c r="C16" s="5"/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0.72</v>
      </c>
      <c r="M16" s="7">
        <v>0.72</v>
      </c>
      <c r="N16" s="7">
        <v>0</v>
      </c>
      <c r="O16" s="7">
        <v>0</v>
      </c>
      <c r="P16" s="7">
        <v>0</v>
      </c>
      <c r="Q16" s="5"/>
      <c r="R16" s="28">
        <f t="shared" ref="R16" si="14">SUM(D16:K16)</f>
        <v>0</v>
      </c>
      <c r="S16" s="28">
        <f t="shared" ref="S16" si="15">AVERAGE(D16:K16)</f>
        <v>0</v>
      </c>
      <c r="T16" s="28">
        <f t="shared" ref="T16" si="16">AVERAGE(E16:K16)</f>
        <v>0</v>
      </c>
      <c r="U16" s="15"/>
      <c r="V16" s="28">
        <f t="shared" ref="V16" si="17">SUM(L16:P16)</f>
        <v>1.44</v>
      </c>
      <c r="W16" s="28">
        <f t="shared" ref="W16" si="18">AVERAGE(L16:P16)</f>
        <v>0.28799999999999998</v>
      </c>
      <c r="X16"/>
      <c r="Y16" s="28">
        <f>W16-T16</f>
        <v>0.28799999999999998</v>
      </c>
    </row>
    <row r="17" spans="2:25" s="1" customFormat="1" ht="30" customHeight="1" x14ac:dyDescent="0.25">
      <c r="B17" s="9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14"/>
      <c r="S17" s="14"/>
      <c r="T17" s="14"/>
      <c r="U17" s="15"/>
      <c r="V17" s="14"/>
      <c r="W17" s="14"/>
      <c r="X17"/>
      <c r="Y17" s="14"/>
    </row>
    <row r="18" spans="2:25" s="34" customFormat="1" ht="30" customHeight="1" x14ac:dyDescent="0.25">
      <c r="B18" s="33" t="s">
        <v>62</v>
      </c>
      <c r="D18" s="35">
        <v>2014</v>
      </c>
      <c r="E18" s="35">
        <v>2015</v>
      </c>
      <c r="F18" s="35">
        <v>2016</v>
      </c>
      <c r="G18" s="35">
        <v>2017</v>
      </c>
      <c r="H18" s="35">
        <v>2018</v>
      </c>
      <c r="I18" s="35">
        <v>2019</v>
      </c>
      <c r="J18" s="35">
        <v>2020</v>
      </c>
      <c r="K18" s="35">
        <v>2021</v>
      </c>
      <c r="L18" s="35">
        <v>2022</v>
      </c>
      <c r="M18" s="35">
        <v>2023</v>
      </c>
      <c r="N18" s="35">
        <v>2024</v>
      </c>
      <c r="O18" s="35">
        <v>2025</v>
      </c>
      <c r="P18" s="35">
        <v>2026</v>
      </c>
      <c r="R18" s="35" t="s">
        <v>48</v>
      </c>
      <c r="S18" s="35" t="s">
        <v>49</v>
      </c>
      <c r="T18" s="35" t="s">
        <v>50</v>
      </c>
      <c r="V18" s="35" t="s">
        <v>51</v>
      </c>
      <c r="W18" s="35" t="s">
        <v>52</v>
      </c>
      <c r="Y18" s="35" t="s">
        <v>53</v>
      </c>
    </row>
    <row r="19" spans="2:25" s="1" customFormat="1" ht="9.9499999999999993" customHeight="1" x14ac:dyDescent="0.25">
      <c r="B19" s="9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4"/>
      <c r="S19" s="4"/>
      <c r="T19" s="4"/>
      <c r="U19" s="5"/>
      <c r="V19" s="4"/>
      <c r="W19" s="4"/>
      <c r="Y19" s="4"/>
    </row>
    <row r="20" spans="2:25" s="1" customFormat="1" ht="30" customHeight="1" x14ac:dyDescent="0.25">
      <c r="B20" s="29" t="s">
        <v>63</v>
      </c>
      <c r="C20" s="5"/>
      <c r="D20" s="31">
        <v>0.87350686986683035</v>
      </c>
      <c r="E20" s="31">
        <v>0.87321272742146194</v>
      </c>
      <c r="F20" s="31">
        <v>0.66895873697016639</v>
      </c>
      <c r="G20" s="31">
        <v>0.22636839696881414</v>
      </c>
      <c r="H20" s="31">
        <v>1.5891558910873453</v>
      </c>
      <c r="I20" s="31">
        <v>0.90101123506517178</v>
      </c>
      <c r="J20" s="31">
        <v>1.0756706507599119</v>
      </c>
      <c r="K20" s="31">
        <v>1.1630003586072819</v>
      </c>
      <c r="L20" s="31">
        <v>1.2835575308173484</v>
      </c>
      <c r="M20" s="31">
        <v>1.3018482478656552</v>
      </c>
      <c r="N20" s="31">
        <v>1.3131757063169038</v>
      </c>
      <c r="O20" s="31">
        <v>1.3147950664613492</v>
      </c>
      <c r="P20" s="31">
        <v>1.3166088444525319</v>
      </c>
      <c r="Q20" s="5"/>
      <c r="R20" s="31">
        <f t="shared" ref="R20" si="19">SUM(D20:K20)</f>
        <v>7.3708848667469846</v>
      </c>
      <c r="S20" s="31">
        <f t="shared" ref="S20" si="20">AVERAGE(D20:K20)</f>
        <v>0.92136060834337308</v>
      </c>
      <c r="T20" s="41"/>
      <c r="U20" s="15"/>
      <c r="V20" s="31">
        <f t="shared" ref="V20" si="21">SUM(L20:P20)</f>
        <v>6.5299853959137888</v>
      </c>
      <c r="W20" s="31">
        <f t="shared" ref="W20" si="22">AVERAGE(L20:P20)</f>
        <v>1.3059970791827578</v>
      </c>
      <c r="Y20" s="31">
        <f>W20-S20</f>
        <v>0.38463647083938468</v>
      </c>
    </row>
    <row r="21" spans="2:25" s="1" customFormat="1" ht="30" customHeight="1" x14ac:dyDescent="0.25">
      <c r="B21" s="9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4"/>
      <c r="S21" s="4"/>
      <c r="T21" s="4"/>
      <c r="U21" s="5"/>
      <c r="V21" s="4"/>
      <c r="W21" s="4"/>
      <c r="Y21" s="4"/>
    </row>
    <row r="22" spans="2:25" s="1" customFormat="1" ht="30" customHeight="1" x14ac:dyDescent="0.25">
      <c r="B22" s="9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4"/>
      <c r="S22" s="4"/>
      <c r="T22" s="4"/>
      <c r="U22" s="5"/>
      <c r="V22" s="4"/>
      <c r="W22" s="4"/>
      <c r="Y22" s="4"/>
    </row>
    <row r="23" spans="2:25" s="1" customFormat="1" ht="30" customHeight="1" x14ac:dyDescent="0.25">
      <c r="B23" s="9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4"/>
      <c r="S23" s="4"/>
      <c r="T23" s="4"/>
      <c r="U23" s="5"/>
      <c r="V23" s="4"/>
      <c r="W23" s="4"/>
      <c r="Y23" s="4"/>
    </row>
    <row r="24" spans="2:25" s="1" customFormat="1" ht="30" customHeight="1" x14ac:dyDescent="0.25">
      <c r="B24" s="9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4"/>
      <c r="S24" s="4"/>
      <c r="T24" s="4"/>
      <c r="U24" s="5"/>
      <c r="V24" s="4"/>
      <c r="W24" s="4"/>
      <c r="Y24" s="4"/>
    </row>
    <row r="25" spans="2:25" s="1" customFormat="1" ht="30" customHeight="1" x14ac:dyDescent="0.25">
      <c r="B25" s="9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4"/>
      <c r="S25" s="4"/>
      <c r="T25" s="4"/>
      <c r="U25" s="5"/>
      <c r="V25" s="4"/>
      <c r="W25" s="4"/>
      <c r="Y25" s="4"/>
    </row>
    <row r="26" spans="2:25" s="1" customFormat="1" ht="30" customHeight="1" x14ac:dyDescent="0.25">
      <c r="B26" s="9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4"/>
      <c r="S26" s="4"/>
      <c r="T26" s="4"/>
      <c r="U26" s="5"/>
      <c r="V26" s="4"/>
      <c r="W26" s="4"/>
      <c r="Y26" s="4"/>
    </row>
    <row r="27" spans="2:25" s="1" customFormat="1" ht="30" customHeight="1" x14ac:dyDescent="0.25">
      <c r="B27" s="9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4"/>
      <c r="S27" s="4"/>
      <c r="T27" s="4"/>
      <c r="U27" s="5"/>
      <c r="V27" s="4"/>
      <c r="W27" s="4"/>
      <c r="Y27" s="4"/>
    </row>
    <row r="28" spans="2:25" s="1" customFormat="1" ht="30" customHeight="1" x14ac:dyDescent="0.25">
      <c r="B28" s="9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4"/>
      <c r="S28" s="4"/>
      <c r="T28" s="4"/>
      <c r="U28" s="5"/>
      <c r="V28" s="4"/>
      <c r="W28" s="4"/>
      <c r="Y28" s="4"/>
    </row>
    <row r="29" spans="2:25" s="1" customFormat="1" ht="30" customHeight="1" x14ac:dyDescent="0.25">
      <c r="B29" s="9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4"/>
      <c r="S29" s="4"/>
      <c r="T29" s="4"/>
      <c r="U29" s="5"/>
      <c r="V29" s="4"/>
      <c r="W29" s="4"/>
      <c r="Y29" s="4"/>
    </row>
    <row r="30" spans="2:25" s="1" customFormat="1" ht="30" customHeight="1" x14ac:dyDescent="0.25">
      <c r="B30" s="9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4"/>
      <c r="S30" s="4"/>
      <c r="T30" s="4"/>
      <c r="U30" s="5"/>
      <c r="V30" s="4"/>
      <c r="W30" s="4"/>
      <c r="Y30" s="4"/>
    </row>
    <row r="31" spans="2:25" s="1" customFormat="1" ht="30" customHeight="1" x14ac:dyDescent="0.25">
      <c r="B31" s="9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4"/>
      <c r="S31" s="4"/>
      <c r="T31" s="4"/>
      <c r="U31" s="5"/>
      <c r="V31" s="4"/>
      <c r="W31" s="4"/>
      <c r="Y31" s="4"/>
    </row>
    <row r="32" spans="2:25" s="1" customFormat="1" ht="30" customHeight="1" x14ac:dyDescent="0.25">
      <c r="B32" s="9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4"/>
      <c r="S32" s="4"/>
      <c r="T32" s="4"/>
      <c r="U32" s="5"/>
      <c r="V32" s="4"/>
      <c r="W32" s="4"/>
      <c r="Y32" s="4"/>
    </row>
    <row r="51" spans="2:25" s="1" customFormat="1" ht="9.9499999999999993" customHeight="1" x14ac:dyDescent="0.25">
      <c r="B51" s="9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4"/>
      <c r="S51" s="4"/>
      <c r="T51" s="4"/>
      <c r="U51" s="5"/>
      <c r="V51" s="4"/>
      <c r="W51" s="4"/>
      <c r="Y51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FB78B7478E545974ADA52ADBCB2EF" ma:contentTypeVersion="12" ma:contentTypeDescription="Create a new document." ma:contentTypeScope="" ma:versionID="4d0bc658e799cbe23c90e56c25e64997">
  <xsd:schema xmlns:xsd="http://www.w3.org/2001/XMLSchema" xmlns:xs="http://www.w3.org/2001/XMLSchema" xmlns:p="http://schemas.microsoft.com/office/2006/metadata/properties" xmlns:ns2="c4cdc2b8-2334-4e0e-bda2-806723e90c39" xmlns:ns3="ddc63569-3e2f-4e7a-be05-2ae44eb749e3" targetNamespace="http://schemas.microsoft.com/office/2006/metadata/properties" ma:root="true" ma:fieldsID="87f3b168b8764967d1d2f1e9d4c2792c" ns2:_="" ns3:_="">
    <xsd:import namespace="c4cdc2b8-2334-4e0e-bda2-806723e90c39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dc2b8-2334-4e0e-bda2-806723e90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038F8-1F40-4049-9812-2AFF57F262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85F11-B8F6-4CE0-A658-FCCDC3AB972C}">
  <ds:schemaRefs>
    <ds:schemaRef ds:uri="http://schemas.microsoft.com/office/2006/documentManagement/types"/>
    <ds:schemaRef ds:uri="63f065d3-f48e-4d2d-a5d5-b4becdeb24fc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058e8728-260f-4dfb-8787-4ebe17203182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22B7784-4595-491E-8AAA-6F6D92B18E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Fleet Growth</vt:lpstr>
      <vt:lpstr>Unit Costs &amp; Other Assumptions</vt:lpstr>
      <vt:lpstr>Extract 3.07_Non_Op_Capex</vt:lpstr>
      <vt:lpstr>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Neilson, Craig</dc:creator>
  <cp:keywords/>
  <dc:description/>
  <cp:lastModifiedBy>Rickerby, Stuart</cp:lastModifiedBy>
  <cp:revision/>
  <dcterms:created xsi:type="dcterms:W3CDTF">2020-02-18T09:19:32Z</dcterms:created>
  <dcterms:modified xsi:type="dcterms:W3CDTF">2020-09-03T10:28:47Z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0x010100929FB78B7478E545974ADA52ADBCB2EF</vt:lpwstr>
  </property>
  <property fmtid="{D5CDD505-2E9C-101B-9397-08002B2CF9AE}" pid="3" name="_NewReviewCycle">
    <vt:lpwstr/>
  </property>
</Properties>
</file>