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parkinson\Desktop\"/>
    </mc:Choice>
  </mc:AlternateContent>
  <xr:revisionPtr revIDLastSave="0" documentId="13_ncr:1_{6F6B33B5-C564-4A1F-A3CB-550B76C4FCBE}" xr6:coauthVersionLast="41" xr6:coauthVersionMax="43" xr10:uidLastSave="{00000000-0000-0000-0000-000000000000}"/>
  <bookViews>
    <workbookView xWindow="-110" yWindow="-110" windowWidth="19420" windowHeight="12420" firstSheet="10" activeTab="15" xr2:uid="{00000000-000D-0000-FFFF-FFFF00000000}"/>
  </bookViews>
  <sheets>
    <sheet name="Notes" sheetId="12" state="hidden" r:id="rId1"/>
    <sheet name="Figure 1" sheetId="10" r:id="rId2"/>
    <sheet name="Figure 2" sheetId="7" r:id="rId3"/>
    <sheet name="Figure 3" sheetId="26" r:id="rId4"/>
    <sheet name="Figure 4" sheetId="27" r:id="rId5"/>
    <sheet name="Figure 5" sheetId="32" r:id="rId6"/>
    <sheet name="Table 1" sheetId="28" r:id="rId7"/>
    <sheet name="Table 2" sheetId="25" r:id="rId8"/>
    <sheet name="Table 3" sheetId="29" r:id="rId9"/>
    <sheet name="Table 4" sheetId="30" r:id="rId10"/>
    <sheet name="Table 5" sheetId="11" r:id="rId11"/>
    <sheet name="ForecastGraph" sheetId="33" r:id="rId12"/>
    <sheet name="TotalGraph" sheetId="34" r:id="rId13"/>
    <sheet name="PeakGraph" sheetId="35" r:id="rId14"/>
    <sheet name="Tables" sheetId="36" r:id="rId15"/>
    <sheet name="Peak, V cold wk, winter, month" sheetId="37" r:id="rId16"/>
    <sheet name=" Fig 4" sheetId="8" state="hidden" r:id="rId17"/>
    <sheet name="BEIS" sheetId="13" state="hidden" r:id="rId18"/>
    <sheet name="WinterOutlook2021_Data" sheetId="21" state="hidden" r:id="rId19"/>
    <sheet name="Data from Entsog" sheetId="17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day2">[1]Variables!$B$7</definedName>
    <definedName name="_sev2">[1]Variables!$B$6</definedName>
    <definedName name="ContExp" localSheetId="18">#REF!</definedName>
    <definedName name="ContExp">#REF!</definedName>
    <definedName name="CumForecast">[2]Forecast!$C$22:$N$33</definedName>
    <definedName name="_xlnm.Database" localSheetId="3">#REF!</definedName>
    <definedName name="_xlnm.Database">#REF!</definedName>
    <definedName name="DayBS">[3]Variables!$B$7</definedName>
    <definedName name="Dem_Data">[4]Input_Sheet!$G$5</definedName>
    <definedName name="DNR_DemDataMain">OFFSET('[5]Demand DataSheet'!$B$3,0,0,COUNTA('[5]Demand DataSheet'!$B:$B)-1,COUNTA('[5]Demand DataSheet'!$C$2:$HH$2)+1)</definedName>
    <definedName name="DNR_DemDateSelect">OFFSET('[5]Demand DataSheet'!$B$3,0,0,COUNTA('[5]Demand DataSheet'!$B:$B)-1,1)</definedName>
    <definedName name="DNR_DemSiteSelect">OFFSET('[5]Demand DataSheet'!$C$2,0,0,1,COUNTA('[5]Demand DataSheet'!$C$2:$HH$2))</definedName>
    <definedName name="InitialCont" localSheetId="18">#REF!</definedName>
    <definedName name="InitialCont">#REF!</definedName>
    <definedName name="InitialLNG">[6]LNG!$G$14</definedName>
    <definedName name="LkUp_SMART_LRS_PercFull_LWk" comment="Dynamic Lookup range for LRS %Full used by Daily Media Update Tool - Live Version: Internal AM Sheet: Cell D34">INDEX(#REF!,MATCH(TODAY()-14,#REF!,0)):INDEX(#REF!,COUNTA(#REF!),0)</definedName>
    <definedName name="Model_Path">[7]Info!$D$31</definedName>
    <definedName name="Model_res_SupType" localSheetId="3">[8]Flex_Supply!$M$41:$M$46</definedName>
    <definedName name="Model_res_SupType">[9]Flex_Supply!$M$41:$M$46</definedName>
    <definedName name="MRSInjection">[6]MRS!$K$32</definedName>
    <definedName name="MRSWithdrawal">[6]MRS!$J$56</definedName>
    <definedName name="NEWDatabase" localSheetId="3">#REF!</definedName>
    <definedName name="NEWDatabase">#REF!</definedName>
    <definedName name="NorwayForecast">'[6]UKCS&amp;Norway'!$C$40</definedName>
    <definedName name="scenario2">[1]Variables!$D$1</definedName>
    <definedName name="ScenBS">[3]Variables!$B$7</definedName>
    <definedName name="Sel_Case" localSheetId="3">[8]Control!$D$5</definedName>
    <definedName name="Sel_Case">[9]Control!$D$5</definedName>
    <definedName name="Sel_CV" localSheetId="3">[8]Control!$D$8</definedName>
    <definedName name="Sel_CV">[9]Control!$D$8</definedName>
    <definedName name="SelSev" localSheetId="3">[8]Flex_Demand!$D$6</definedName>
    <definedName name="SelSev">[9]Flex_Demand!$D$6</definedName>
    <definedName name="SelYear" localSheetId="3">[8]Flex_Demand!$D$3</definedName>
    <definedName name="SelYear">[9]Flex_Demand!$D$3</definedName>
    <definedName name="SevBS">[3]Variables!$B$6</definedName>
    <definedName name="SM_Max">'[10]Chart - Main'!$C$56</definedName>
    <definedName name="SM_Min">'[10]Chart - Main'!$C$55</definedName>
    <definedName name="Stor_flex_Origin" localSheetId="3">[8]Flex_Supply!$R$25</definedName>
    <definedName name="Stor_flex_Origin">[9]Flex_Supply!$R$25</definedName>
    <definedName name="Sup_By_SubTerm" localSheetId="3">[8]s_Sub_Term!#REF!</definedName>
    <definedName name="Sup_By_SubTerm">[9]s_Sub_Term!#REF!</definedName>
    <definedName name="TotDemd">[6]MatchTable!$F$20</definedName>
    <definedName name="UKCSForecast">'[6]UKCS&amp;Norway'!$C$39</definedName>
    <definedName name="VLDZ" localSheetId="18">#REF!</definedName>
    <definedName name="VLDZ">#REF!</definedName>
    <definedName name="year2">[1]Variables!$B$5</definedName>
    <definedName name="YearBS">[3]Variables!$B$5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6" l="1"/>
  <c r="G23" i="36"/>
  <c r="F23" i="36"/>
  <c r="E23" i="36"/>
  <c r="D23" i="36"/>
  <c r="C23" i="36"/>
  <c r="B23" i="36"/>
  <c r="H22" i="36"/>
  <c r="G22" i="36"/>
  <c r="F22" i="36"/>
  <c r="E22" i="36"/>
  <c r="D22" i="36"/>
  <c r="C22" i="36"/>
  <c r="B22" i="36"/>
  <c r="H21" i="36"/>
  <c r="G21" i="36"/>
  <c r="F21" i="36"/>
  <c r="E21" i="36"/>
  <c r="D21" i="36"/>
  <c r="C21" i="36"/>
  <c r="B21" i="36"/>
  <c r="H20" i="36"/>
  <c r="G20" i="36"/>
  <c r="F20" i="36"/>
  <c r="E20" i="36"/>
  <c r="D20" i="36"/>
  <c r="C20" i="36"/>
  <c r="B20" i="36"/>
  <c r="H19" i="36"/>
  <c r="G19" i="36"/>
  <c r="F19" i="36"/>
  <c r="E19" i="36"/>
  <c r="D19" i="36"/>
  <c r="C19" i="36"/>
  <c r="B19" i="36"/>
  <c r="H18" i="36"/>
  <c r="G18" i="36"/>
  <c r="F18" i="36"/>
  <c r="E18" i="36"/>
  <c r="D18" i="36"/>
  <c r="C18" i="36"/>
  <c r="B18" i="36"/>
  <c r="H17" i="36"/>
  <c r="G17" i="36"/>
  <c r="F17" i="36"/>
  <c r="E17" i="36"/>
  <c r="D17" i="36"/>
  <c r="C17" i="36"/>
  <c r="B17" i="36"/>
  <c r="C40" i="35"/>
  <c r="F40" i="35" s="1"/>
  <c r="C39" i="35"/>
  <c r="F39" i="35" s="1"/>
  <c r="B39" i="35"/>
  <c r="F38" i="35"/>
  <c r="C38" i="35"/>
  <c r="B38" i="35"/>
  <c r="C37" i="35"/>
  <c r="B37" i="35"/>
  <c r="C36" i="35"/>
  <c r="F36" i="35" s="1"/>
  <c r="B36" i="35"/>
  <c r="C35" i="35"/>
  <c r="B35" i="35"/>
  <c r="F34" i="35"/>
  <c r="C34" i="35"/>
  <c r="B34" i="35"/>
  <c r="C33" i="35"/>
  <c r="F33" i="35" s="1"/>
  <c r="B33" i="35"/>
  <c r="F32" i="35"/>
  <c r="C32" i="35"/>
  <c r="B32" i="35"/>
  <c r="C31" i="35"/>
  <c r="B31" i="35"/>
  <c r="AE32" i="32" l="1"/>
  <c r="AE33" i="32" s="1"/>
  <c r="AE34" i="32" s="1"/>
  <c r="AE35" i="32" s="1"/>
  <c r="AE36" i="32" s="1"/>
  <c r="AE37" i="32" s="1"/>
  <c r="AE38" i="32" s="1"/>
  <c r="AE39" i="32" s="1"/>
  <c r="AE40" i="32" s="1"/>
  <c r="AE41" i="32" s="1"/>
  <c r="AE42" i="32" s="1"/>
  <c r="AE43" i="32" s="1"/>
  <c r="AE44" i="32" s="1"/>
  <c r="AE45" i="32" s="1"/>
  <c r="AE46" i="32" s="1"/>
  <c r="AE47" i="32" s="1"/>
  <c r="AE48" i="32" s="1"/>
  <c r="AE49" i="32" s="1"/>
  <c r="AE50" i="32" s="1"/>
  <c r="AE51" i="32" s="1"/>
  <c r="AE52" i="32" s="1"/>
  <c r="AE53" i="32" s="1"/>
  <c r="AE54" i="32" s="1"/>
  <c r="AE55" i="32" s="1"/>
  <c r="AE56" i="32" s="1"/>
  <c r="AE57" i="32" s="1"/>
  <c r="AE58" i="32" s="1"/>
  <c r="AE59" i="32" s="1"/>
  <c r="AE60" i="32" s="1"/>
  <c r="AE61" i="32" s="1"/>
  <c r="AE62" i="32" s="1"/>
  <c r="AE63" i="32" s="1"/>
  <c r="AE64" i="32" s="1"/>
  <c r="AE65" i="32" s="1"/>
  <c r="AE66" i="32" s="1"/>
  <c r="AE67" i="32" s="1"/>
  <c r="AE68" i="32" s="1"/>
  <c r="AE69" i="32" s="1"/>
  <c r="AE70" i="32" s="1"/>
  <c r="AE71" i="32" s="1"/>
  <c r="AE72" i="32" s="1"/>
  <c r="AE73" i="32" s="1"/>
  <c r="AE74" i="32" s="1"/>
  <c r="AE75" i="32" s="1"/>
  <c r="AE76" i="32" s="1"/>
  <c r="AE77" i="32" s="1"/>
  <c r="AE78" i="32" s="1"/>
  <c r="AE79" i="32" s="1"/>
  <c r="AE80" i="32" s="1"/>
  <c r="AE81" i="32" s="1"/>
  <c r="AE82" i="32" s="1"/>
  <c r="AE83" i="32" s="1"/>
  <c r="AE84" i="32" s="1"/>
  <c r="AE85" i="32" s="1"/>
  <c r="AE86" i="32" s="1"/>
  <c r="AE87" i="32" s="1"/>
  <c r="AE88" i="32" s="1"/>
  <c r="AE89" i="32" s="1"/>
  <c r="AE90" i="32" s="1"/>
  <c r="AE91" i="32" s="1"/>
  <c r="AE92" i="32" s="1"/>
  <c r="AE93" i="32" s="1"/>
  <c r="AE94" i="32" s="1"/>
  <c r="AE95" i="32" s="1"/>
  <c r="AE96" i="32" s="1"/>
  <c r="AE97" i="32" s="1"/>
  <c r="AE98" i="32" s="1"/>
  <c r="AE99" i="32" s="1"/>
  <c r="AE100" i="32" s="1"/>
  <c r="AE101" i="32" s="1"/>
  <c r="AE102" i="32" s="1"/>
  <c r="AE103" i="32" s="1"/>
  <c r="AE104" i="32" s="1"/>
  <c r="AE105" i="32" s="1"/>
  <c r="AE106" i="32" s="1"/>
  <c r="AE107" i="32" s="1"/>
  <c r="AE108" i="32" s="1"/>
  <c r="AE109" i="32" s="1"/>
  <c r="AE110" i="32" s="1"/>
  <c r="AE111" i="32" s="1"/>
  <c r="AE112" i="32" s="1"/>
  <c r="AE113" i="32" s="1"/>
  <c r="AE114" i="32" s="1"/>
  <c r="AE115" i="32" s="1"/>
  <c r="AE116" i="32" s="1"/>
  <c r="AE117" i="32" s="1"/>
  <c r="AE118" i="32" s="1"/>
  <c r="AE119" i="32" s="1"/>
  <c r="AE120" i="32" s="1"/>
  <c r="AE121" i="32" s="1"/>
  <c r="AE122" i="32" s="1"/>
  <c r="AE123" i="32" s="1"/>
  <c r="AE124" i="32" s="1"/>
  <c r="AE125" i="32" s="1"/>
  <c r="AE126" i="32" s="1"/>
  <c r="AE127" i="32" s="1"/>
  <c r="AE128" i="32" s="1"/>
  <c r="AE129" i="32" s="1"/>
  <c r="AE130" i="32" s="1"/>
  <c r="AE131" i="32" s="1"/>
  <c r="AE132" i="32" s="1"/>
  <c r="AE133" i="32" s="1"/>
  <c r="AE134" i="32" s="1"/>
  <c r="AE135" i="32" s="1"/>
  <c r="AE136" i="32" s="1"/>
  <c r="AE137" i="32" s="1"/>
  <c r="AE138" i="32" s="1"/>
  <c r="AE139" i="32" s="1"/>
  <c r="AE140" i="32" s="1"/>
  <c r="AE141" i="32" s="1"/>
  <c r="AE142" i="32" s="1"/>
  <c r="AE143" i="32" s="1"/>
  <c r="AE144" i="32" s="1"/>
  <c r="AE145" i="32" s="1"/>
  <c r="AE146" i="32" s="1"/>
  <c r="AE147" i="32" s="1"/>
  <c r="AE148" i="32" s="1"/>
  <c r="AE149" i="32" s="1"/>
  <c r="AE150" i="32" s="1"/>
  <c r="AE151" i="32" s="1"/>
  <c r="AE152" i="32" s="1"/>
  <c r="AE153" i="32" s="1"/>
  <c r="AE154" i="32" s="1"/>
  <c r="AE155" i="32" s="1"/>
  <c r="AE156" i="32" s="1"/>
  <c r="AE157" i="32" s="1"/>
  <c r="AE158" i="32" s="1"/>
  <c r="AE159" i="32" s="1"/>
  <c r="AE160" i="32" s="1"/>
  <c r="AE161" i="32" s="1"/>
  <c r="AE162" i="32" s="1"/>
  <c r="AE163" i="32" s="1"/>
  <c r="AE164" i="32" s="1"/>
  <c r="AE165" i="32" s="1"/>
  <c r="AE166" i="32" s="1"/>
  <c r="AE167" i="32" s="1"/>
  <c r="AE168" i="32" s="1"/>
  <c r="AE169" i="32" s="1"/>
  <c r="AE170" i="32" s="1"/>
  <c r="AE171" i="32" s="1"/>
  <c r="AE172" i="32" s="1"/>
  <c r="AE173" i="32" s="1"/>
  <c r="AE174" i="32" s="1"/>
  <c r="AE175" i="32" s="1"/>
  <c r="AE176" i="32" s="1"/>
  <c r="AE177" i="32" s="1"/>
  <c r="AE178" i="32" s="1"/>
  <c r="AE179" i="32" s="1"/>
  <c r="AE180" i="32" s="1"/>
  <c r="AE181" i="32" s="1"/>
  <c r="AE182" i="32" s="1"/>
  <c r="AE183" i="32" s="1"/>
  <c r="AE184" i="32" s="1"/>
  <c r="AE185" i="32" s="1"/>
  <c r="AE186" i="32" s="1"/>
  <c r="AE187" i="32" s="1"/>
  <c r="AE188" i="32" s="1"/>
  <c r="AE189" i="32" s="1"/>
  <c r="AE190" i="32" s="1"/>
  <c r="AE191" i="32" s="1"/>
  <c r="AE192" i="32" s="1"/>
  <c r="AE193" i="32" s="1"/>
  <c r="AE194" i="32" s="1"/>
  <c r="AE195" i="32" s="1"/>
  <c r="AE196" i="32" s="1"/>
  <c r="AE197" i="32" s="1"/>
  <c r="AE198" i="32" s="1"/>
  <c r="AE199" i="32" s="1"/>
  <c r="AE200" i="32" s="1"/>
  <c r="AE201" i="32" s="1"/>
  <c r="AB32" i="32"/>
  <c r="AB31" i="32"/>
  <c r="AB30" i="32"/>
  <c r="AB29" i="32"/>
  <c r="AB28" i="32"/>
  <c r="AB27" i="32"/>
  <c r="AB26" i="32"/>
  <c r="AB25" i="32"/>
  <c r="AB24" i="32"/>
  <c r="AB23" i="32"/>
  <c r="AB22" i="32"/>
  <c r="AB21" i="32"/>
  <c r="AB20" i="32"/>
  <c r="AB19" i="32"/>
  <c r="AB18" i="32"/>
  <c r="AB17" i="32"/>
  <c r="AB16" i="32"/>
  <c r="AB33" i="32" l="1"/>
  <c r="AB34" i="32" l="1"/>
  <c r="AB35" i="32" l="1"/>
  <c r="AB36" i="32" l="1"/>
  <c r="AB37" i="32" l="1"/>
  <c r="AB38" i="32" l="1"/>
  <c r="AB39" i="32" l="1"/>
  <c r="AB40" i="32" l="1"/>
  <c r="AB41" i="32" l="1"/>
  <c r="AB42" i="32" l="1"/>
  <c r="AB43" i="32" l="1"/>
  <c r="AB44" i="32" l="1"/>
  <c r="AB45" i="32" l="1"/>
  <c r="AB46" i="32" l="1"/>
  <c r="AC31" i="32"/>
  <c r="AF31" i="32" s="1"/>
  <c r="AB47" i="32" l="1"/>
  <c r="AC32" i="32"/>
  <c r="AF32" i="32" s="1"/>
  <c r="AB48" i="32" l="1"/>
  <c r="AC33" i="32"/>
  <c r="AF33" i="32" s="1"/>
  <c r="AB49" i="32" l="1"/>
  <c r="AC34" i="32"/>
  <c r="AF34" i="32" s="1"/>
  <c r="AB50" i="32" l="1"/>
  <c r="AC35" i="32"/>
  <c r="AF35" i="32" s="1"/>
  <c r="AB51" i="32" l="1"/>
  <c r="AC36" i="32"/>
  <c r="AF36" i="32" s="1"/>
  <c r="AB52" i="32" l="1"/>
  <c r="AC37" i="32"/>
  <c r="AF37" i="32" s="1"/>
  <c r="AB53" i="32" l="1"/>
  <c r="AC38" i="32"/>
  <c r="AF38" i="32" s="1"/>
  <c r="AB54" i="32" l="1"/>
  <c r="AC39" i="32"/>
  <c r="AF39" i="32" s="1"/>
  <c r="AB55" i="32" l="1"/>
  <c r="AC40" i="32"/>
  <c r="AF40" i="32" s="1"/>
  <c r="AB56" i="32" l="1"/>
  <c r="AC41" i="32"/>
  <c r="AF41" i="32" s="1"/>
  <c r="AB57" i="32" l="1"/>
  <c r="AC42" i="32"/>
  <c r="AF42" i="32" s="1"/>
  <c r="AB58" i="32" l="1"/>
  <c r="AC43" i="32"/>
  <c r="AF43" i="32" s="1"/>
  <c r="AB59" i="32" l="1"/>
  <c r="AC44" i="32"/>
  <c r="AF44" i="32" s="1"/>
  <c r="AB60" i="32" l="1"/>
  <c r="AC45" i="32"/>
  <c r="AF45" i="32" s="1"/>
  <c r="AB61" i="32" l="1"/>
  <c r="AC46" i="32"/>
  <c r="AF46" i="32" s="1"/>
  <c r="AB62" i="32" l="1"/>
  <c r="AC47" i="32"/>
  <c r="AF47" i="32" s="1"/>
  <c r="AB63" i="32" l="1"/>
  <c r="AC48" i="32"/>
  <c r="AF48" i="32" s="1"/>
  <c r="AB64" i="32" l="1"/>
  <c r="AC49" i="32"/>
  <c r="AF49" i="32" s="1"/>
  <c r="AB65" i="32" l="1"/>
  <c r="AC50" i="32"/>
  <c r="AF50" i="32" s="1"/>
  <c r="AB66" i="32" l="1"/>
  <c r="AC51" i="32"/>
  <c r="AF51" i="32" s="1"/>
  <c r="AB67" i="32" l="1"/>
  <c r="AC52" i="32"/>
  <c r="AF52" i="32" s="1"/>
  <c r="AB68" i="32" l="1"/>
  <c r="AC53" i="32"/>
  <c r="AF53" i="32" s="1"/>
  <c r="AB69" i="32" l="1"/>
  <c r="AC54" i="32"/>
  <c r="AF54" i="32" s="1"/>
  <c r="AB70" i="32" l="1"/>
  <c r="AC55" i="32"/>
  <c r="AF55" i="32" s="1"/>
  <c r="AB71" i="32" l="1"/>
  <c r="AC56" i="32"/>
  <c r="AF56" i="32" s="1"/>
  <c r="AB72" i="32" l="1"/>
  <c r="AC57" i="32"/>
  <c r="AF57" i="32" s="1"/>
  <c r="AB73" i="32" l="1"/>
  <c r="AC58" i="32"/>
  <c r="AF58" i="32" s="1"/>
  <c r="AB74" i="32" l="1"/>
  <c r="AC59" i="32"/>
  <c r="AF59" i="32" s="1"/>
  <c r="AB75" i="32" l="1"/>
  <c r="AC60" i="32"/>
  <c r="AF60" i="32" s="1"/>
  <c r="AB76" i="32" l="1"/>
  <c r="AC61" i="32"/>
  <c r="AF61" i="32" s="1"/>
  <c r="AB77" i="32" l="1"/>
  <c r="AC62" i="32"/>
  <c r="AF62" i="32" s="1"/>
  <c r="AB78" i="32" l="1"/>
  <c r="AC63" i="32"/>
  <c r="AF63" i="32" s="1"/>
  <c r="AB79" i="32" l="1"/>
  <c r="AC64" i="32"/>
  <c r="AF64" i="32" s="1"/>
  <c r="AB80" i="32" l="1"/>
  <c r="AC65" i="32"/>
  <c r="AF65" i="32" s="1"/>
  <c r="AB81" i="32" l="1"/>
  <c r="AC66" i="32"/>
  <c r="AF66" i="32" s="1"/>
  <c r="AB82" i="32" l="1"/>
  <c r="AC67" i="32"/>
  <c r="AF67" i="32" s="1"/>
  <c r="AB83" i="32" l="1"/>
  <c r="AC68" i="32"/>
  <c r="AF68" i="32" s="1"/>
  <c r="AB84" i="32" l="1"/>
  <c r="AC69" i="32"/>
  <c r="AF69" i="32" s="1"/>
  <c r="AB85" i="32" l="1"/>
  <c r="AC70" i="32"/>
  <c r="AF70" i="32" s="1"/>
  <c r="AB86" i="32" l="1"/>
  <c r="AC71" i="32"/>
  <c r="AF71" i="32" s="1"/>
  <c r="AB87" i="32" l="1"/>
  <c r="AC72" i="32"/>
  <c r="AF72" i="32" s="1"/>
  <c r="AB88" i="32" l="1"/>
  <c r="AC73" i="32"/>
  <c r="AF73" i="32" s="1"/>
  <c r="AB89" i="32" l="1"/>
  <c r="AC74" i="32"/>
  <c r="AF74" i="32" s="1"/>
  <c r="AB90" i="32" l="1"/>
  <c r="AC75" i="32"/>
  <c r="AF75" i="32" s="1"/>
  <c r="AB91" i="32" l="1"/>
  <c r="AC76" i="32"/>
  <c r="AF76" i="32" s="1"/>
  <c r="AB92" i="32" l="1"/>
  <c r="AC77" i="32"/>
  <c r="AF77" i="32" s="1"/>
  <c r="AB93" i="32" l="1"/>
  <c r="AC78" i="32"/>
  <c r="AF78" i="32" s="1"/>
  <c r="AB94" i="32" l="1"/>
  <c r="AC79" i="32"/>
  <c r="AF79" i="32" s="1"/>
  <c r="AB95" i="32" l="1"/>
  <c r="AC80" i="32"/>
  <c r="AF80" i="32" s="1"/>
  <c r="AB96" i="32" l="1"/>
  <c r="AC81" i="32"/>
  <c r="AF81" i="32" s="1"/>
  <c r="AB97" i="32" l="1"/>
  <c r="AC82" i="32"/>
  <c r="AF82" i="32" s="1"/>
  <c r="AB98" i="32" l="1"/>
  <c r="AC83" i="32"/>
  <c r="AF83" i="32" s="1"/>
  <c r="AB99" i="32" l="1"/>
  <c r="AC84" i="32"/>
  <c r="AF84" i="32" s="1"/>
  <c r="AB100" i="32" l="1"/>
  <c r="AC85" i="32"/>
  <c r="AF85" i="32" s="1"/>
  <c r="AB101" i="32" l="1"/>
  <c r="AC86" i="32"/>
  <c r="AF86" i="32" s="1"/>
  <c r="AB102" i="32" l="1"/>
  <c r="AC87" i="32"/>
  <c r="AF87" i="32" s="1"/>
  <c r="AB103" i="32" l="1"/>
  <c r="AC88" i="32"/>
  <c r="AF88" i="32" s="1"/>
  <c r="AB104" i="32" l="1"/>
  <c r="AC89" i="32"/>
  <c r="AF89" i="32" s="1"/>
  <c r="AB105" i="32" l="1"/>
  <c r="AC90" i="32"/>
  <c r="AF90" i="32" s="1"/>
  <c r="AB106" i="32" l="1"/>
  <c r="AC91" i="32"/>
  <c r="AF91" i="32" s="1"/>
  <c r="AB107" i="32" l="1"/>
  <c r="AC92" i="32"/>
  <c r="AF92" i="32" s="1"/>
  <c r="AB108" i="32" l="1"/>
  <c r="AC93" i="32"/>
  <c r="AF93" i="32" s="1"/>
  <c r="AB109" i="32" l="1"/>
  <c r="AC94" i="32"/>
  <c r="AF94" i="32" s="1"/>
  <c r="AB110" i="32" l="1"/>
  <c r="AC95" i="32"/>
  <c r="AF95" i="32" s="1"/>
  <c r="AB111" i="32" l="1"/>
  <c r="AC96" i="32"/>
  <c r="AF96" i="32" s="1"/>
  <c r="AB112" i="32" l="1"/>
  <c r="AC97" i="32"/>
  <c r="AF97" i="32" s="1"/>
  <c r="AB113" i="32" l="1"/>
  <c r="AC98" i="32"/>
  <c r="AF98" i="32" s="1"/>
  <c r="AB114" i="32" l="1"/>
  <c r="AC99" i="32"/>
  <c r="AF99" i="32" s="1"/>
  <c r="AB115" i="32" l="1"/>
  <c r="AC100" i="32"/>
  <c r="AF100" i="32" s="1"/>
  <c r="AB116" i="32" l="1"/>
  <c r="AC101" i="32"/>
  <c r="AF101" i="32" s="1"/>
  <c r="AB117" i="32" l="1"/>
  <c r="AC102" i="32"/>
  <c r="AF102" i="32" s="1"/>
  <c r="AB118" i="32" l="1"/>
  <c r="AC103" i="32"/>
  <c r="AF103" i="32" s="1"/>
  <c r="AB119" i="32" l="1"/>
  <c r="AC104" i="32"/>
  <c r="AF104" i="32" s="1"/>
  <c r="AB120" i="32" l="1"/>
  <c r="AC105" i="32"/>
  <c r="AF105" i="32" s="1"/>
  <c r="AB121" i="32" l="1"/>
  <c r="AC106" i="32"/>
  <c r="AF106" i="32" s="1"/>
  <c r="AB122" i="32" l="1"/>
  <c r="AC107" i="32"/>
  <c r="AF107" i="32" s="1"/>
  <c r="AB123" i="32" l="1"/>
  <c r="AC108" i="32"/>
  <c r="AF108" i="32" s="1"/>
  <c r="AB124" i="32" l="1"/>
  <c r="AC109" i="32"/>
  <c r="AF109" i="32" s="1"/>
  <c r="AB125" i="32" l="1"/>
  <c r="AC110" i="32"/>
  <c r="AF110" i="32" s="1"/>
  <c r="AB126" i="32" l="1"/>
  <c r="AC111" i="32"/>
  <c r="AF111" i="32" s="1"/>
  <c r="AB127" i="32" l="1"/>
  <c r="AC112" i="32"/>
  <c r="AF112" i="32" s="1"/>
  <c r="AB128" i="32" l="1"/>
  <c r="AC113" i="32"/>
  <c r="AF113" i="32" s="1"/>
  <c r="AB129" i="32" l="1"/>
  <c r="AC114" i="32"/>
  <c r="AF114" i="32" s="1"/>
  <c r="AB130" i="32" l="1"/>
  <c r="AC115" i="32"/>
  <c r="AF115" i="32" s="1"/>
  <c r="AB131" i="32" l="1"/>
  <c r="AC116" i="32"/>
  <c r="AF116" i="32" s="1"/>
  <c r="AB132" i="32" l="1"/>
  <c r="AC117" i="32"/>
  <c r="AF117" i="32" s="1"/>
  <c r="AB133" i="32" l="1"/>
  <c r="AC118" i="32"/>
  <c r="AF118" i="32" s="1"/>
  <c r="AB134" i="32" l="1"/>
  <c r="AC119" i="32"/>
  <c r="AF119" i="32" s="1"/>
  <c r="AB135" i="32" l="1"/>
  <c r="AC120" i="32"/>
  <c r="AF120" i="32" s="1"/>
  <c r="AB136" i="32" l="1"/>
  <c r="AC121" i="32"/>
  <c r="AF121" i="32" s="1"/>
  <c r="AB137" i="32" l="1"/>
  <c r="AC122" i="32"/>
  <c r="AF122" i="32" s="1"/>
  <c r="AB138" i="32" l="1"/>
  <c r="AC123" i="32"/>
  <c r="AF123" i="32" s="1"/>
  <c r="AB139" i="32" l="1"/>
  <c r="AC124" i="32"/>
  <c r="AF124" i="32" s="1"/>
  <c r="AB140" i="32" l="1"/>
  <c r="AC125" i="32"/>
  <c r="AF125" i="32" s="1"/>
  <c r="AB141" i="32" l="1"/>
  <c r="AC126" i="32"/>
  <c r="AF126" i="32" s="1"/>
  <c r="AB142" i="32" l="1"/>
  <c r="AC127" i="32"/>
  <c r="AF127" i="32" s="1"/>
  <c r="AB143" i="32" l="1"/>
  <c r="AC128" i="32"/>
  <c r="AF128" i="32" s="1"/>
  <c r="AB144" i="32" l="1"/>
  <c r="AC129" i="32"/>
  <c r="AF129" i="32" s="1"/>
  <c r="AB145" i="32" l="1"/>
  <c r="AC130" i="32"/>
  <c r="AF130" i="32" s="1"/>
  <c r="AB146" i="32" l="1"/>
  <c r="AC131" i="32"/>
  <c r="AF131" i="32" s="1"/>
  <c r="AB147" i="32" l="1"/>
  <c r="AC132" i="32"/>
  <c r="AF132" i="32" s="1"/>
  <c r="AB148" i="32" l="1"/>
  <c r="AC133" i="32"/>
  <c r="AF133" i="32" s="1"/>
  <c r="AB149" i="32" l="1"/>
  <c r="AC134" i="32"/>
  <c r="AF134" i="32" s="1"/>
  <c r="AB150" i="32" l="1"/>
  <c r="AC135" i="32"/>
  <c r="AF135" i="32" s="1"/>
  <c r="AB151" i="32" l="1"/>
  <c r="AC136" i="32"/>
  <c r="AF136" i="32" s="1"/>
  <c r="AB152" i="32" l="1"/>
  <c r="AC137" i="32"/>
  <c r="AF137" i="32" s="1"/>
  <c r="AB153" i="32" l="1"/>
  <c r="AC138" i="32"/>
  <c r="AF138" i="32" s="1"/>
  <c r="AB154" i="32" l="1"/>
  <c r="AC139" i="32"/>
  <c r="AF139" i="32" s="1"/>
  <c r="AB155" i="32" l="1"/>
  <c r="AC140" i="32"/>
  <c r="AF140" i="32" s="1"/>
  <c r="AB156" i="32" l="1"/>
  <c r="AC141" i="32"/>
  <c r="AF141" i="32" s="1"/>
  <c r="AB157" i="32" l="1"/>
  <c r="AC142" i="32"/>
  <c r="AF142" i="32" s="1"/>
  <c r="AB158" i="32" l="1"/>
  <c r="AC143" i="32"/>
  <c r="AF143" i="32" s="1"/>
  <c r="AB159" i="32" l="1"/>
  <c r="AC144" i="32"/>
  <c r="AF144" i="32" s="1"/>
  <c r="AB160" i="32" l="1"/>
  <c r="AC145" i="32"/>
  <c r="AF145" i="32" s="1"/>
  <c r="AB161" i="32" l="1"/>
  <c r="AC146" i="32"/>
  <c r="AF146" i="32" s="1"/>
  <c r="AB162" i="32" l="1"/>
  <c r="AC147" i="32"/>
  <c r="AF147" i="32" s="1"/>
  <c r="AB163" i="32" l="1"/>
  <c r="AC148" i="32"/>
  <c r="AF148" i="32" s="1"/>
  <c r="AB164" i="32" l="1"/>
  <c r="AC149" i="32"/>
  <c r="AF149" i="32" s="1"/>
  <c r="AB165" i="32" l="1"/>
  <c r="AC150" i="32"/>
  <c r="AF150" i="32" s="1"/>
  <c r="AB166" i="32" l="1"/>
  <c r="AC151" i="32"/>
  <c r="AF151" i="32" s="1"/>
  <c r="AB167" i="32" l="1"/>
  <c r="AC152" i="32"/>
  <c r="AF152" i="32" s="1"/>
  <c r="AB168" i="32" l="1"/>
  <c r="AC153" i="32"/>
  <c r="AF153" i="32" s="1"/>
  <c r="AB169" i="32" l="1"/>
  <c r="AC154" i="32"/>
  <c r="AF154" i="32" s="1"/>
  <c r="AB170" i="32" l="1"/>
  <c r="AC155" i="32"/>
  <c r="AF155" i="32" s="1"/>
  <c r="AB171" i="32" l="1"/>
  <c r="AC156" i="32"/>
  <c r="AF156" i="32" s="1"/>
  <c r="AB172" i="32" l="1"/>
  <c r="AC157" i="32"/>
  <c r="AF157" i="32" s="1"/>
  <c r="AB173" i="32" l="1"/>
  <c r="AC158" i="32"/>
  <c r="AF158" i="32" s="1"/>
  <c r="AB174" i="32" l="1"/>
  <c r="AC159" i="32"/>
  <c r="AF159" i="32" s="1"/>
  <c r="AB175" i="32" l="1"/>
  <c r="AC160" i="32"/>
  <c r="AF160" i="32" s="1"/>
  <c r="AB176" i="32" l="1"/>
  <c r="AC161" i="32"/>
  <c r="AF161" i="32" s="1"/>
  <c r="AB177" i="32" l="1"/>
  <c r="AC162" i="32"/>
  <c r="AF162" i="32" s="1"/>
  <c r="AB178" i="32" l="1"/>
  <c r="AC163" i="32"/>
  <c r="AF163" i="32" s="1"/>
  <c r="AB179" i="32" l="1"/>
  <c r="AC164" i="32"/>
  <c r="AF164" i="32" s="1"/>
  <c r="AB180" i="32" l="1"/>
  <c r="AC165" i="32"/>
  <c r="AF165" i="32" s="1"/>
  <c r="AB181" i="32" l="1"/>
  <c r="AC166" i="32"/>
  <c r="AF166" i="32" s="1"/>
  <c r="AB182" i="32" l="1"/>
  <c r="AC167" i="32"/>
  <c r="AF167" i="32" s="1"/>
  <c r="AB183" i="32" l="1"/>
  <c r="AC168" i="32"/>
  <c r="AF168" i="32" s="1"/>
  <c r="AB184" i="32" l="1"/>
  <c r="AC169" i="32"/>
  <c r="AF169" i="32" s="1"/>
  <c r="AB185" i="32" l="1"/>
  <c r="AC170" i="32"/>
  <c r="AF170" i="32" s="1"/>
  <c r="AB186" i="32" l="1"/>
  <c r="AC171" i="32"/>
  <c r="AF171" i="32" s="1"/>
  <c r="AB187" i="32" l="1"/>
  <c r="AC172" i="32"/>
  <c r="AF172" i="32" s="1"/>
  <c r="AB188" i="32" l="1"/>
  <c r="AC173" i="32"/>
  <c r="AF173" i="32" s="1"/>
  <c r="AB189" i="32" l="1"/>
  <c r="AC174" i="32"/>
  <c r="AF174" i="32" s="1"/>
  <c r="AB190" i="32" l="1"/>
  <c r="AC175" i="32"/>
  <c r="AF175" i="32" s="1"/>
  <c r="AB191" i="32" l="1"/>
  <c r="AC176" i="32"/>
  <c r="AF176" i="32" s="1"/>
  <c r="AB192" i="32" l="1"/>
  <c r="AC177" i="32"/>
  <c r="AF177" i="32" s="1"/>
  <c r="AB193" i="32" l="1"/>
  <c r="AC178" i="32"/>
  <c r="AF178" i="32" s="1"/>
  <c r="AB194" i="32" l="1"/>
  <c r="AC179" i="32"/>
  <c r="AF179" i="32" s="1"/>
  <c r="AB195" i="32" l="1"/>
  <c r="AC180" i="32"/>
  <c r="AF180" i="32" s="1"/>
  <c r="AB196" i="32" l="1"/>
  <c r="AC181" i="32"/>
  <c r="AF181" i="32" s="1"/>
  <c r="AB197" i="32" l="1"/>
  <c r="AC182" i="32"/>
  <c r="AF182" i="32" s="1"/>
  <c r="AB198" i="32" l="1"/>
  <c r="AC183" i="32"/>
  <c r="AF183" i="32" s="1"/>
  <c r="AB199" i="32" l="1"/>
  <c r="AC184" i="32"/>
  <c r="AF184" i="32" s="1"/>
  <c r="AB200" i="32" l="1"/>
  <c r="AC185" i="32"/>
  <c r="AF185" i="32" s="1"/>
  <c r="AB201" i="32" l="1"/>
  <c r="AC201" i="32" s="1"/>
  <c r="AF201" i="32" s="1"/>
  <c r="AC186" i="32"/>
  <c r="AF186" i="32" s="1"/>
  <c r="AC193" i="32"/>
  <c r="AF193" i="32" s="1"/>
  <c r="AC199" i="32"/>
  <c r="AF199" i="32" s="1"/>
  <c r="AC197" i="32" l="1"/>
  <c r="AF197" i="32" s="1"/>
  <c r="AC187" i="32"/>
  <c r="AF187" i="32" s="1"/>
  <c r="AC189" i="32"/>
  <c r="AF189" i="32" s="1"/>
  <c r="AC188" i="32"/>
  <c r="AF188" i="32" s="1"/>
  <c r="AC192" i="32"/>
  <c r="AF192" i="32" s="1"/>
  <c r="AC190" i="32"/>
  <c r="AF190" i="32" s="1"/>
  <c r="AC194" i="32"/>
  <c r="AF194" i="32" s="1"/>
  <c r="AC191" i="32"/>
  <c r="AF191" i="32" s="1"/>
  <c r="AC195" i="32"/>
  <c r="AF195" i="32" s="1"/>
  <c r="AC200" i="32"/>
  <c r="AF200" i="32" s="1"/>
  <c r="AC196" i="32"/>
  <c r="AF196" i="32" s="1"/>
  <c r="AC198" i="32"/>
  <c r="AF198" i="32" s="1"/>
  <c r="R21" i="26" l="1"/>
  <c r="Q21" i="26"/>
  <c r="P21" i="26"/>
  <c r="T187" i="27" l="1"/>
  <c r="S187" i="27"/>
  <c r="I26" i="25" l="1"/>
  <c r="H26" i="25"/>
  <c r="G26" i="25"/>
  <c r="F26" i="25"/>
  <c r="E26" i="25"/>
  <c r="D26" i="25"/>
  <c r="C26" i="25"/>
  <c r="I25" i="25"/>
  <c r="H25" i="25"/>
  <c r="G25" i="25"/>
  <c r="F25" i="25"/>
  <c r="E25" i="25"/>
  <c r="D25" i="25"/>
  <c r="C25" i="25"/>
  <c r="I24" i="25"/>
  <c r="H24" i="25"/>
  <c r="G24" i="25"/>
  <c r="F24" i="25"/>
  <c r="E24" i="25"/>
  <c r="D24" i="25"/>
  <c r="C24" i="25"/>
  <c r="I23" i="25"/>
  <c r="H23" i="25"/>
  <c r="G23" i="25"/>
  <c r="F23" i="25"/>
  <c r="E23" i="25"/>
  <c r="D23" i="25"/>
  <c r="C23" i="25"/>
  <c r="I22" i="25"/>
  <c r="H22" i="25"/>
  <c r="G22" i="25"/>
  <c r="F22" i="25"/>
  <c r="E22" i="25"/>
  <c r="D22" i="25"/>
  <c r="C22" i="25"/>
  <c r="I21" i="25"/>
  <c r="H21" i="25"/>
  <c r="G21" i="25"/>
  <c r="F21" i="25"/>
  <c r="E21" i="25"/>
  <c r="D21" i="25"/>
  <c r="C21" i="25"/>
  <c r="I20" i="25"/>
  <c r="H20" i="25"/>
  <c r="G20" i="25"/>
  <c r="F20" i="25"/>
  <c r="E20" i="25"/>
  <c r="D20" i="25"/>
  <c r="C20" i="25"/>
  <c r="H364" i="21" l="1"/>
  <c r="H365" i="21"/>
  <c r="H366" i="21"/>
  <c r="H367" i="21"/>
  <c r="H368" i="21"/>
  <c r="H369" i="21"/>
  <c r="H370" i="21"/>
  <c r="H371" i="21"/>
  <c r="H372" i="21"/>
  <c r="H373" i="21"/>
  <c r="H374" i="21"/>
  <c r="H375" i="21"/>
  <c r="H376" i="21"/>
  <c r="H377" i="21"/>
  <c r="H378" i="21"/>
  <c r="H379" i="21"/>
  <c r="H380" i="21"/>
  <c r="H381" i="21"/>
  <c r="H382" i="21"/>
  <c r="H383" i="21"/>
  <c r="H384" i="21" l="1"/>
  <c r="K385" i="21" l="1"/>
  <c r="K386" i="21" s="1"/>
  <c r="K387" i="21" s="1"/>
  <c r="K388" i="21" s="1"/>
  <c r="K389" i="21" s="1"/>
  <c r="K390" i="21" s="1"/>
  <c r="K391" i="21" s="1"/>
  <c r="K392" i="21" s="1"/>
  <c r="K393" i="21" s="1"/>
  <c r="K394" i="21" s="1"/>
  <c r="K395" i="21" s="1"/>
  <c r="K396" i="21" s="1"/>
  <c r="K397" i="21" s="1"/>
  <c r="K398" i="21" s="1"/>
  <c r="K399" i="21" s="1"/>
  <c r="K400" i="21" s="1"/>
  <c r="K401" i="21" s="1"/>
  <c r="K402" i="21" s="1"/>
  <c r="K403" i="21" s="1"/>
  <c r="K404" i="21" s="1"/>
  <c r="K405" i="21" s="1"/>
  <c r="K406" i="21" s="1"/>
  <c r="K407" i="21" s="1"/>
  <c r="K408" i="21" s="1"/>
  <c r="K409" i="21" s="1"/>
  <c r="K410" i="21" s="1"/>
  <c r="K411" i="21" s="1"/>
  <c r="K412" i="21" s="1"/>
  <c r="K413" i="21" s="1"/>
  <c r="K414" i="21" s="1"/>
  <c r="K415" i="21" s="1"/>
  <c r="K416" i="21" s="1"/>
  <c r="K417" i="21" s="1"/>
  <c r="K418" i="21" s="1"/>
  <c r="K419" i="21" s="1"/>
  <c r="K420" i="21" s="1"/>
  <c r="K421" i="21" s="1"/>
  <c r="K422" i="21" s="1"/>
  <c r="K423" i="21" s="1"/>
  <c r="K424" i="21" s="1"/>
  <c r="K425" i="21" s="1"/>
  <c r="K426" i="21" s="1"/>
  <c r="K427" i="21" s="1"/>
  <c r="K428" i="21" s="1"/>
  <c r="K429" i="21" s="1"/>
  <c r="K430" i="21" s="1"/>
  <c r="K431" i="21" s="1"/>
  <c r="K432" i="21" s="1"/>
  <c r="K433" i="21" s="1"/>
  <c r="K434" i="21" s="1"/>
  <c r="K435" i="21" s="1"/>
  <c r="K436" i="21" s="1"/>
  <c r="K437" i="21" s="1"/>
  <c r="K438" i="21" s="1"/>
  <c r="K439" i="21" s="1"/>
  <c r="K440" i="21" s="1"/>
  <c r="K441" i="21" s="1"/>
  <c r="K442" i="21" s="1"/>
  <c r="K443" i="21" s="1"/>
  <c r="K444" i="21" s="1"/>
  <c r="K445" i="21" s="1"/>
  <c r="K446" i="21" s="1"/>
  <c r="K447" i="21" s="1"/>
  <c r="K448" i="21" s="1"/>
  <c r="K449" i="21" s="1"/>
  <c r="K450" i="21" s="1"/>
  <c r="K451" i="21" s="1"/>
  <c r="K452" i="21" s="1"/>
  <c r="K453" i="21" s="1"/>
  <c r="K454" i="21" s="1"/>
  <c r="K455" i="21" s="1"/>
  <c r="K456" i="21" s="1"/>
  <c r="K457" i="21" s="1"/>
  <c r="K458" i="21" s="1"/>
  <c r="K459" i="21" s="1"/>
  <c r="K460" i="21" s="1"/>
  <c r="K461" i="21" s="1"/>
  <c r="K462" i="21" s="1"/>
  <c r="K463" i="21" s="1"/>
  <c r="K464" i="21" s="1"/>
  <c r="K465" i="21" s="1"/>
  <c r="K466" i="21" s="1"/>
  <c r="K467" i="21" s="1"/>
  <c r="K468" i="21" s="1"/>
  <c r="K469" i="21" s="1"/>
  <c r="K470" i="21" s="1"/>
  <c r="K471" i="21" s="1"/>
  <c r="K472" i="21" s="1"/>
  <c r="K473" i="21" s="1"/>
  <c r="K474" i="21" s="1"/>
  <c r="K475" i="21" s="1"/>
  <c r="K476" i="21" s="1"/>
  <c r="K477" i="21" s="1"/>
  <c r="K478" i="21" s="1"/>
  <c r="K479" i="21" s="1"/>
  <c r="K480" i="21" s="1"/>
  <c r="K481" i="21" s="1"/>
  <c r="K482" i="21" s="1"/>
  <c r="K483" i="21" s="1"/>
  <c r="K484" i="21" s="1"/>
  <c r="K485" i="21" s="1"/>
  <c r="K486" i="21" s="1"/>
  <c r="K487" i="21" s="1"/>
  <c r="K488" i="21" s="1"/>
  <c r="K489" i="21" s="1"/>
  <c r="K490" i="21" s="1"/>
  <c r="K491" i="21" s="1"/>
  <c r="K492" i="21" s="1"/>
  <c r="K493" i="21" s="1"/>
  <c r="K494" i="21" s="1"/>
  <c r="K495" i="21" s="1"/>
  <c r="K496" i="21" s="1"/>
  <c r="K497" i="21" s="1"/>
  <c r="K498" i="21" s="1"/>
  <c r="K499" i="21" s="1"/>
  <c r="K500" i="21" s="1"/>
  <c r="K501" i="21" s="1"/>
  <c r="K502" i="21" s="1"/>
  <c r="K503" i="21" s="1"/>
  <c r="K504" i="21" s="1"/>
  <c r="K505" i="21" s="1"/>
  <c r="K506" i="21" s="1"/>
  <c r="K507" i="21" s="1"/>
  <c r="K508" i="21" s="1"/>
  <c r="K509" i="21" s="1"/>
  <c r="K510" i="21" s="1"/>
  <c r="K511" i="21" s="1"/>
  <c r="K512" i="21" s="1"/>
  <c r="K513" i="21" s="1"/>
  <c r="K514" i="21" s="1"/>
  <c r="K515" i="21" s="1"/>
  <c r="K516" i="21" s="1"/>
  <c r="K517" i="21" s="1"/>
  <c r="K518" i="21" s="1"/>
  <c r="K519" i="21" s="1"/>
  <c r="K520" i="21" s="1"/>
  <c r="K521" i="21" s="1"/>
  <c r="K522" i="21" s="1"/>
  <c r="K523" i="21" s="1"/>
  <c r="K524" i="21" s="1"/>
  <c r="K525" i="21" s="1"/>
  <c r="K526" i="21" s="1"/>
  <c r="K527" i="21" s="1"/>
  <c r="K528" i="21" s="1"/>
  <c r="K529" i="21" s="1"/>
  <c r="K530" i="21" s="1"/>
  <c r="K531" i="21" s="1"/>
  <c r="K532" i="21" s="1"/>
  <c r="K533" i="21" s="1"/>
  <c r="K534" i="21" s="1"/>
  <c r="K535" i="21" s="1"/>
  <c r="K536" i="21" s="1"/>
  <c r="K537" i="21" s="1"/>
  <c r="K538" i="21" s="1"/>
  <c r="K539" i="21" s="1"/>
  <c r="K540" i="21" s="1"/>
  <c r="K541" i="21" s="1"/>
  <c r="K542" i="21" s="1"/>
  <c r="K543" i="21" s="1"/>
  <c r="K544" i="21" s="1"/>
  <c r="K545" i="21" s="1"/>
  <c r="K546" i="21" s="1"/>
  <c r="K547" i="21" s="1"/>
  <c r="K548" i="21" s="1"/>
  <c r="K549" i="21" s="1"/>
  <c r="K550" i="21" s="1"/>
  <c r="K551" i="21" s="1"/>
  <c r="K552" i="21" s="1"/>
  <c r="K553" i="21" s="1"/>
  <c r="K554" i="21" s="1"/>
  <c r="K555" i="21" s="1"/>
  <c r="K556" i="21" s="1"/>
  <c r="K557" i="21" s="1"/>
  <c r="K558" i="21" s="1"/>
  <c r="K559" i="21" s="1"/>
  <c r="K560" i="21" s="1"/>
  <c r="K561" i="21" s="1"/>
  <c r="K562" i="21" s="1"/>
  <c r="K563" i="21" s="1"/>
  <c r="K564" i="21" s="1"/>
  <c r="K565" i="21" s="1"/>
  <c r="K566" i="21" s="1"/>
  <c r="H350" i="21"/>
  <c r="H351" i="21" s="1"/>
  <c r="H352" i="21" s="1"/>
  <c r="H353" i="21" s="1"/>
  <c r="H354" i="21" s="1"/>
  <c r="H355" i="21" s="1"/>
  <c r="H356" i="21" s="1"/>
  <c r="H357" i="21" s="1"/>
  <c r="H358" i="21" s="1"/>
  <c r="H359" i="21" s="1"/>
  <c r="H360" i="21" s="1"/>
  <c r="H361" i="21" s="1"/>
  <c r="H362" i="21" s="1"/>
  <c r="H363" i="21" s="1"/>
  <c r="K19" i="2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K33" i="21" s="1"/>
  <c r="K34" i="21" s="1"/>
  <c r="K35" i="21" s="1"/>
  <c r="K36" i="21" s="1"/>
  <c r="K37" i="21" s="1"/>
  <c r="K38" i="21" s="1"/>
  <c r="K39" i="21" s="1"/>
  <c r="K40" i="21" s="1"/>
  <c r="K41" i="21" s="1"/>
  <c r="K42" i="21" s="1"/>
  <c r="K43" i="21" s="1"/>
  <c r="K44" i="21" s="1"/>
  <c r="K45" i="21" s="1"/>
  <c r="K46" i="21" s="1"/>
  <c r="K47" i="21" s="1"/>
  <c r="K48" i="21" s="1"/>
  <c r="K49" i="21" s="1"/>
  <c r="K50" i="21" s="1"/>
  <c r="K51" i="21" s="1"/>
  <c r="K52" i="21" s="1"/>
  <c r="K53" i="21" s="1"/>
  <c r="K54" i="21" s="1"/>
  <c r="K55" i="21" s="1"/>
  <c r="K56" i="21" s="1"/>
  <c r="K57" i="21" s="1"/>
  <c r="K58" i="21" s="1"/>
  <c r="K59" i="21" s="1"/>
  <c r="K60" i="21" s="1"/>
  <c r="K61" i="21" s="1"/>
  <c r="K62" i="21" s="1"/>
  <c r="K63" i="21" s="1"/>
  <c r="K64" i="21" s="1"/>
  <c r="K65" i="21" s="1"/>
  <c r="K66" i="21" s="1"/>
  <c r="K67" i="21" s="1"/>
  <c r="K68" i="21" s="1"/>
  <c r="K69" i="21" s="1"/>
  <c r="K70" i="21" s="1"/>
  <c r="K71" i="21" s="1"/>
  <c r="K72" i="21" s="1"/>
  <c r="K73" i="21" s="1"/>
  <c r="K74" i="21" s="1"/>
  <c r="K75" i="21" s="1"/>
  <c r="K76" i="21" s="1"/>
  <c r="K77" i="21" s="1"/>
  <c r="K78" i="21" s="1"/>
  <c r="K79" i="21" s="1"/>
  <c r="K80" i="21" s="1"/>
  <c r="K81" i="21" s="1"/>
  <c r="K82" i="21" s="1"/>
  <c r="K83" i="21" s="1"/>
  <c r="K84" i="21" s="1"/>
  <c r="K85" i="21" s="1"/>
  <c r="K86" i="21" s="1"/>
  <c r="K87" i="21" s="1"/>
  <c r="K88" i="21" s="1"/>
  <c r="K89" i="21" s="1"/>
  <c r="K90" i="21" s="1"/>
  <c r="K91" i="21" s="1"/>
  <c r="K92" i="21" s="1"/>
  <c r="K93" i="21" s="1"/>
  <c r="K94" i="21" s="1"/>
  <c r="K95" i="21" s="1"/>
  <c r="K96" i="21" s="1"/>
  <c r="K97" i="21" s="1"/>
  <c r="K98" i="21" s="1"/>
  <c r="K99" i="21" s="1"/>
  <c r="K100" i="21" s="1"/>
  <c r="K101" i="21" s="1"/>
  <c r="K102" i="21" s="1"/>
  <c r="K103" i="21" s="1"/>
  <c r="K104" i="21" s="1"/>
  <c r="K105" i="21" s="1"/>
  <c r="K106" i="21" s="1"/>
  <c r="K107" i="21" s="1"/>
  <c r="K108" i="21" s="1"/>
  <c r="K109" i="21" s="1"/>
  <c r="K110" i="21" s="1"/>
  <c r="K111" i="21" s="1"/>
  <c r="K112" i="21" s="1"/>
  <c r="K113" i="21" s="1"/>
  <c r="K114" i="21" s="1"/>
  <c r="K115" i="21" s="1"/>
  <c r="K116" i="21" s="1"/>
  <c r="K117" i="21" s="1"/>
  <c r="K118" i="21" s="1"/>
  <c r="K119" i="21" s="1"/>
  <c r="K120" i="21" s="1"/>
  <c r="K121" i="21" s="1"/>
  <c r="K122" i="21" s="1"/>
  <c r="K123" i="21" s="1"/>
  <c r="K124" i="21" s="1"/>
  <c r="K125" i="21" s="1"/>
  <c r="K126" i="21" s="1"/>
  <c r="K127" i="21" s="1"/>
  <c r="K128" i="21" s="1"/>
  <c r="K129" i="21" s="1"/>
  <c r="K130" i="21" s="1"/>
  <c r="K131" i="21" s="1"/>
  <c r="K132" i="21" s="1"/>
  <c r="K133" i="21" s="1"/>
  <c r="K134" i="21" s="1"/>
  <c r="K135" i="21" s="1"/>
  <c r="K136" i="21" s="1"/>
  <c r="K137" i="21" s="1"/>
  <c r="K138" i="21" s="1"/>
  <c r="K139" i="21" s="1"/>
  <c r="K140" i="21" s="1"/>
  <c r="K141" i="21" s="1"/>
  <c r="K142" i="21" s="1"/>
  <c r="K143" i="21" s="1"/>
  <c r="K144" i="21" s="1"/>
  <c r="K145" i="21" s="1"/>
  <c r="K146" i="21" s="1"/>
  <c r="K147" i="21" s="1"/>
  <c r="K148" i="21" s="1"/>
  <c r="K149" i="21" s="1"/>
  <c r="K150" i="21" s="1"/>
  <c r="K151" i="21" s="1"/>
  <c r="K152" i="21" s="1"/>
  <c r="K153" i="21" s="1"/>
  <c r="K154" i="21" s="1"/>
  <c r="K155" i="21" s="1"/>
  <c r="K156" i="21" s="1"/>
  <c r="K157" i="21" s="1"/>
  <c r="K158" i="21" s="1"/>
  <c r="K159" i="21" s="1"/>
  <c r="K160" i="21" s="1"/>
  <c r="K161" i="21" s="1"/>
  <c r="K162" i="21" s="1"/>
  <c r="K163" i="21" s="1"/>
  <c r="K164" i="21" s="1"/>
  <c r="K165" i="21" s="1"/>
  <c r="K166" i="21" s="1"/>
  <c r="K167" i="21" s="1"/>
  <c r="K168" i="21" s="1"/>
  <c r="K169" i="21" s="1"/>
  <c r="K170" i="21" s="1"/>
  <c r="K171" i="21" s="1"/>
  <c r="K172" i="21" s="1"/>
  <c r="K173" i="21" s="1"/>
  <c r="K174" i="21" s="1"/>
  <c r="K175" i="21" s="1"/>
  <c r="K176" i="21" s="1"/>
  <c r="K177" i="21" s="1"/>
  <c r="K178" i="21" s="1"/>
  <c r="K179" i="21" s="1"/>
  <c r="K180" i="21" s="1"/>
  <c r="K181" i="21" s="1"/>
  <c r="K182" i="21" s="1"/>
  <c r="K183" i="21" s="1"/>
  <c r="K184" i="21" s="1"/>
  <c r="K185" i="21" s="1"/>
  <c r="K186" i="21" s="1"/>
  <c r="K187" i="21" s="1"/>
  <c r="K188" i="21" s="1"/>
  <c r="K189" i="21" s="1"/>
  <c r="K190" i="21" s="1"/>
  <c r="K191" i="21" s="1"/>
  <c r="K192" i="21" s="1"/>
  <c r="K193" i="21" s="1"/>
  <c r="K194" i="21" s="1"/>
  <c r="K195" i="21" s="1"/>
  <c r="K196" i="21" s="1"/>
  <c r="K197" i="21" s="1"/>
  <c r="K198" i="21" s="1"/>
  <c r="K199" i="21" s="1"/>
  <c r="K200" i="21" s="1"/>
  <c r="J19" i="21"/>
  <c r="H5" i="21" l="1"/>
  <c r="H6" i="21" l="1"/>
  <c r="H7" i="21" l="1"/>
  <c r="H8" i="21" l="1"/>
  <c r="H9" i="21" l="1"/>
  <c r="H10" i="21" l="1"/>
  <c r="H11" i="21" l="1"/>
  <c r="H12" i="21" l="1"/>
  <c r="H13" i="21" l="1"/>
  <c r="H14" i="21" l="1"/>
  <c r="H15" i="21" l="1"/>
  <c r="H16" i="21" l="1"/>
  <c r="H17" i="21" l="1"/>
  <c r="H18" i="21" l="1"/>
  <c r="H19" i="21" l="1"/>
  <c r="H20" i="21" l="1"/>
  <c r="H385" i="21" s="1"/>
  <c r="H21" i="21" l="1"/>
  <c r="H386" i="21" s="1"/>
  <c r="H22" i="21" l="1"/>
  <c r="H387" i="21" s="1"/>
  <c r="H23" i="21" l="1"/>
  <c r="H388" i="21" s="1"/>
  <c r="H24" i="21" l="1"/>
  <c r="H389" i="21" s="1"/>
  <c r="H25" i="21" l="1"/>
  <c r="H390" i="21" s="1"/>
  <c r="H26" i="21" l="1"/>
  <c r="H391" i="21" s="1"/>
  <c r="H27" i="21" l="1"/>
  <c r="H392" i="21" s="1"/>
  <c r="H28" i="21" l="1"/>
  <c r="H393" i="21" s="1"/>
  <c r="H29" i="21" l="1"/>
  <c r="H394" i="21" s="1"/>
  <c r="H30" i="21" l="1"/>
  <c r="H395" i="21" s="1"/>
  <c r="H31" i="21" l="1"/>
  <c r="H396" i="21" s="1"/>
  <c r="H32" i="21" l="1"/>
  <c r="H397" i="21" s="1"/>
  <c r="H33" i="21" l="1"/>
  <c r="H398" i="21" s="1"/>
  <c r="I384" i="21" s="1"/>
  <c r="L384" i="21" l="1"/>
  <c r="H34" i="21"/>
  <c r="H399" i="21" s="1"/>
  <c r="H35" i="21" l="1"/>
  <c r="H400" i="21" s="1"/>
  <c r="I19" i="21"/>
  <c r="L19" i="21" s="1"/>
  <c r="I385" i="21" l="1"/>
  <c r="L385" i="21" s="1"/>
  <c r="H36" i="21"/>
  <c r="H401" i="21" s="1"/>
  <c r="I20" i="21"/>
  <c r="L20" i="21" s="1"/>
  <c r="I386" i="21" l="1"/>
  <c r="L386" i="21" s="1"/>
  <c r="H37" i="21"/>
  <c r="H402" i="21" s="1"/>
  <c r="I21" i="21"/>
  <c r="L21" i="21" s="1"/>
  <c r="H38" i="21" l="1"/>
  <c r="H403" i="21" s="1"/>
  <c r="I22" i="21"/>
  <c r="L22" i="21" s="1"/>
  <c r="I387" i="21"/>
  <c r="L387" i="21" s="1"/>
  <c r="H39" i="21" l="1"/>
  <c r="H404" i="21" s="1"/>
  <c r="I23" i="21"/>
  <c r="L23" i="21" s="1"/>
  <c r="I388" i="21"/>
  <c r="L388" i="21" s="1"/>
  <c r="H40" i="21" l="1"/>
  <c r="H405" i="21" s="1"/>
  <c r="I24" i="21"/>
  <c r="L24" i="21" s="1"/>
  <c r="I389" i="21"/>
  <c r="L389" i="21" s="1"/>
  <c r="H41" i="21" l="1"/>
  <c r="H406" i="21" s="1"/>
  <c r="I25" i="21"/>
  <c r="L25" i="21" s="1"/>
  <c r="I390" i="21"/>
  <c r="L390" i="21" s="1"/>
  <c r="H42" i="21" l="1"/>
  <c r="H407" i="21" s="1"/>
  <c r="I26" i="21"/>
  <c r="L26" i="21" s="1"/>
  <c r="I391" i="21"/>
  <c r="L391" i="21" s="1"/>
  <c r="H43" i="21" l="1"/>
  <c r="H408" i="21" s="1"/>
  <c r="I27" i="21"/>
  <c r="L27" i="21" s="1"/>
  <c r="I392" i="21"/>
  <c r="L392" i="21" s="1"/>
  <c r="H44" i="21" l="1"/>
  <c r="H409" i="21" s="1"/>
  <c r="I28" i="21"/>
  <c r="L28" i="21" s="1"/>
  <c r="I393" i="21"/>
  <c r="L393" i="21" s="1"/>
  <c r="H45" i="21" l="1"/>
  <c r="H410" i="21" s="1"/>
  <c r="I29" i="21"/>
  <c r="L29" i="21" s="1"/>
  <c r="I394" i="21"/>
  <c r="L394" i="21" s="1"/>
  <c r="H46" i="21" l="1"/>
  <c r="H411" i="21" s="1"/>
  <c r="I30" i="21"/>
  <c r="L30" i="21" s="1"/>
  <c r="I395" i="21"/>
  <c r="L395" i="21" s="1"/>
  <c r="H47" i="21" l="1"/>
  <c r="H412" i="21" s="1"/>
  <c r="I31" i="21"/>
  <c r="L31" i="21" s="1"/>
  <c r="I396" i="21"/>
  <c r="L396" i="21" s="1"/>
  <c r="H48" i="21" l="1"/>
  <c r="H413" i="21" s="1"/>
  <c r="I32" i="21"/>
  <c r="L32" i="21" s="1"/>
  <c r="I397" i="21"/>
  <c r="L397" i="21" s="1"/>
  <c r="H49" i="21" l="1"/>
  <c r="H414" i="21" s="1"/>
  <c r="I33" i="21"/>
  <c r="L33" i="21" s="1"/>
  <c r="I398" i="21"/>
  <c r="L398" i="21" s="1"/>
  <c r="H50" i="21" l="1"/>
  <c r="H415" i="21" s="1"/>
  <c r="I34" i="21"/>
  <c r="L34" i="21" s="1"/>
  <c r="I399" i="21"/>
  <c r="L399" i="21" s="1"/>
  <c r="H51" i="21" l="1"/>
  <c r="H416" i="21" s="1"/>
  <c r="I35" i="21"/>
  <c r="L35" i="21" s="1"/>
  <c r="I400" i="21"/>
  <c r="L400" i="21" s="1"/>
  <c r="H52" i="21" l="1"/>
  <c r="H417" i="21" s="1"/>
  <c r="I36" i="21"/>
  <c r="L36" i="21" s="1"/>
  <c r="I401" i="21"/>
  <c r="L401" i="21" s="1"/>
  <c r="H53" i="21" l="1"/>
  <c r="H418" i="21" s="1"/>
  <c r="I37" i="21"/>
  <c r="L37" i="21" s="1"/>
  <c r="I402" i="21"/>
  <c r="L402" i="21" s="1"/>
  <c r="H54" i="21" l="1"/>
  <c r="H419" i="21" s="1"/>
  <c r="I38" i="21"/>
  <c r="L38" i="21" s="1"/>
  <c r="I403" i="21"/>
  <c r="L403" i="21" s="1"/>
  <c r="H55" i="21" l="1"/>
  <c r="H420" i="21" s="1"/>
  <c r="I39" i="21"/>
  <c r="L39" i="21" s="1"/>
  <c r="I404" i="21"/>
  <c r="L404" i="21" s="1"/>
  <c r="H56" i="21" l="1"/>
  <c r="H421" i="21" s="1"/>
  <c r="I40" i="21"/>
  <c r="L40" i="21" s="1"/>
  <c r="I405" i="21"/>
  <c r="L405" i="21" s="1"/>
  <c r="I406" i="21" l="1"/>
  <c r="L406" i="21" s="1"/>
  <c r="H57" i="21"/>
  <c r="H422" i="21" s="1"/>
  <c r="I41" i="21"/>
  <c r="L41" i="21" s="1"/>
  <c r="H58" i="21" l="1"/>
  <c r="H423" i="21" s="1"/>
  <c r="I42" i="21"/>
  <c r="L42" i="21" s="1"/>
  <c r="I407" i="21"/>
  <c r="L407" i="21" s="1"/>
  <c r="H59" i="21" l="1"/>
  <c r="H424" i="21" s="1"/>
  <c r="I43" i="21"/>
  <c r="L43" i="21" s="1"/>
  <c r="I408" i="21"/>
  <c r="L408" i="21" s="1"/>
  <c r="H60" i="21" l="1"/>
  <c r="H425" i="21" s="1"/>
  <c r="I44" i="21"/>
  <c r="L44" i="21" s="1"/>
  <c r="I409" i="21"/>
  <c r="L409" i="21" s="1"/>
  <c r="H61" i="21" l="1"/>
  <c r="H426" i="21" s="1"/>
  <c r="I45" i="21"/>
  <c r="L45" i="21" s="1"/>
  <c r="I410" i="21"/>
  <c r="L410" i="21" s="1"/>
  <c r="H62" i="21" l="1"/>
  <c r="H427" i="21" s="1"/>
  <c r="I46" i="21"/>
  <c r="L46" i="21" s="1"/>
  <c r="I411" i="21"/>
  <c r="L411" i="21" s="1"/>
  <c r="H63" i="21" l="1"/>
  <c r="H428" i="21" s="1"/>
  <c r="I47" i="21"/>
  <c r="L47" i="21" s="1"/>
  <c r="I412" i="21"/>
  <c r="L412" i="21" s="1"/>
  <c r="H64" i="21" l="1"/>
  <c r="H429" i="21" s="1"/>
  <c r="I48" i="21"/>
  <c r="L48" i="21" s="1"/>
  <c r="I413" i="21"/>
  <c r="L413" i="21" s="1"/>
  <c r="H65" i="21" l="1"/>
  <c r="H430" i="21" s="1"/>
  <c r="I49" i="21"/>
  <c r="L49" i="21" s="1"/>
  <c r="I414" i="21"/>
  <c r="L414" i="21" s="1"/>
  <c r="I415" i="21" l="1"/>
  <c r="L415" i="21" s="1"/>
  <c r="H66" i="21"/>
  <c r="H431" i="21" s="1"/>
  <c r="I50" i="21"/>
  <c r="L50" i="21" s="1"/>
  <c r="I416" i="21" l="1"/>
  <c r="L416" i="21" s="1"/>
  <c r="H67" i="21"/>
  <c r="H432" i="21" s="1"/>
  <c r="I51" i="21"/>
  <c r="L51" i="21" s="1"/>
  <c r="H68" i="21" l="1"/>
  <c r="H433" i="21" s="1"/>
  <c r="I52" i="21"/>
  <c r="L52" i="21" s="1"/>
  <c r="I417" i="21"/>
  <c r="L417" i="21" s="1"/>
  <c r="H69" i="21" l="1"/>
  <c r="H434" i="21" s="1"/>
  <c r="I53" i="21"/>
  <c r="L53" i="21" s="1"/>
  <c r="I418" i="21"/>
  <c r="L418" i="21" s="1"/>
  <c r="I419" i="21" l="1"/>
  <c r="L419" i="21" s="1"/>
  <c r="H70" i="21"/>
  <c r="H435" i="21" s="1"/>
  <c r="I54" i="21"/>
  <c r="L54" i="21" s="1"/>
  <c r="H71" i="21" l="1"/>
  <c r="H436" i="21" s="1"/>
  <c r="I55" i="21"/>
  <c r="L55" i="21" s="1"/>
  <c r="I420" i="21"/>
  <c r="L420" i="21" s="1"/>
  <c r="H72" i="21" l="1"/>
  <c r="H437" i="21" s="1"/>
  <c r="I56" i="21"/>
  <c r="L56" i="21" s="1"/>
  <c r="I421" i="21"/>
  <c r="L421" i="21" s="1"/>
  <c r="H73" i="21" l="1"/>
  <c r="H438" i="21" s="1"/>
  <c r="I57" i="21"/>
  <c r="L57" i="21" s="1"/>
  <c r="I422" i="21"/>
  <c r="L422" i="21" s="1"/>
  <c r="H74" i="21" l="1"/>
  <c r="H439" i="21" s="1"/>
  <c r="I58" i="21"/>
  <c r="L58" i="21" s="1"/>
  <c r="I423" i="21"/>
  <c r="L423" i="21" s="1"/>
  <c r="I424" i="21" l="1"/>
  <c r="L424" i="21" s="1"/>
  <c r="H75" i="21"/>
  <c r="H440" i="21" s="1"/>
  <c r="I59" i="21"/>
  <c r="L59" i="21" s="1"/>
  <c r="I425" i="21" l="1"/>
  <c r="L425" i="21" s="1"/>
  <c r="H76" i="21"/>
  <c r="H441" i="21" s="1"/>
  <c r="I60" i="21"/>
  <c r="L60" i="21" s="1"/>
  <c r="H77" i="21" l="1"/>
  <c r="H442" i="21" s="1"/>
  <c r="I61" i="21"/>
  <c r="L61" i="21" s="1"/>
  <c r="I426" i="21"/>
  <c r="L426" i="21" s="1"/>
  <c r="I427" i="21" l="1"/>
  <c r="L427" i="21" s="1"/>
  <c r="H78" i="21"/>
  <c r="H443" i="21" s="1"/>
  <c r="I62" i="21"/>
  <c r="L62" i="21" s="1"/>
  <c r="H79" i="21" l="1"/>
  <c r="H444" i="21" s="1"/>
  <c r="I63" i="21"/>
  <c r="L63" i="21" s="1"/>
  <c r="I428" i="21"/>
  <c r="L428" i="21" s="1"/>
  <c r="I429" i="21" l="1"/>
  <c r="L429" i="21" s="1"/>
  <c r="H80" i="21"/>
  <c r="H445" i="21" s="1"/>
  <c r="I64" i="21"/>
  <c r="L64" i="21" s="1"/>
  <c r="I430" i="21" l="1"/>
  <c r="L430" i="21" s="1"/>
  <c r="H81" i="21"/>
  <c r="H446" i="21" s="1"/>
  <c r="I65" i="21"/>
  <c r="L65" i="21" s="1"/>
  <c r="I431" i="21" l="1"/>
  <c r="L431" i="21" s="1"/>
  <c r="H82" i="21"/>
  <c r="H447" i="21" s="1"/>
  <c r="I66" i="21"/>
  <c r="L66" i="21" s="1"/>
  <c r="H83" i="21" l="1"/>
  <c r="H448" i="21" s="1"/>
  <c r="I67" i="21"/>
  <c r="L67" i="21" s="1"/>
  <c r="I432" i="21"/>
  <c r="L432" i="21" s="1"/>
  <c r="H84" i="21" l="1"/>
  <c r="H449" i="21" s="1"/>
  <c r="I68" i="21"/>
  <c r="L68" i="21" s="1"/>
  <c r="I433" i="21"/>
  <c r="L433" i="21" s="1"/>
  <c r="H85" i="21" l="1"/>
  <c r="H450" i="21" s="1"/>
  <c r="I69" i="21"/>
  <c r="L69" i="21" s="1"/>
  <c r="I434" i="21"/>
  <c r="L434" i="21" s="1"/>
  <c r="I435" i="21" l="1"/>
  <c r="L435" i="21" s="1"/>
  <c r="H86" i="21"/>
  <c r="H451" i="21" s="1"/>
  <c r="I70" i="21"/>
  <c r="L70" i="21" s="1"/>
  <c r="H87" i="21" l="1"/>
  <c r="H452" i="21" s="1"/>
  <c r="I71" i="21"/>
  <c r="L71" i="21" s="1"/>
  <c r="I436" i="21"/>
  <c r="L436" i="21" s="1"/>
  <c r="H88" i="21" l="1"/>
  <c r="H453" i="21" s="1"/>
  <c r="I72" i="21"/>
  <c r="L72" i="21" s="1"/>
  <c r="I437" i="21"/>
  <c r="L437" i="21" s="1"/>
  <c r="I438" i="21" l="1"/>
  <c r="L438" i="21" s="1"/>
  <c r="H89" i="21"/>
  <c r="H454" i="21" s="1"/>
  <c r="I73" i="21"/>
  <c r="L73" i="21" s="1"/>
  <c r="H90" i="21" l="1"/>
  <c r="H455" i="21" s="1"/>
  <c r="I74" i="21"/>
  <c r="L74" i="21" s="1"/>
  <c r="I439" i="21"/>
  <c r="L439" i="21" s="1"/>
  <c r="H91" i="21" l="1"/>
  <c r="H456" i="21" s="1"/>
  <c r="I75" i="21"/>
  <c r="L75" i="21" s="1"/>
  <c r="I440" i="21"/>
  <c r="L440" i="21" s="1"/>
  <c r="H92" i="21" l="1"/>
  <c r="H457" i="21" s="1"/>
  <c r="I76" i="21"/>
  <c r="L76" i="21" s="1"/>
  <c r="I441" i="21"/>
  <c r="L441" i="21" s="1"/>
  <c r="H93" i="21" l="1"/>
  <c r="H458" i="21" s="1"/>
  <c r="I77" i="21"/>
  <c r="L77" i="21" s="1"/>
  <c r="I442" i="21"/>
  <c r="L442" i="21" s="1"/>
  <c r="I443" i="21" l="1"/>
  <c r="L443" i="21" s="1"/>
  <c r="H94" i="21"/>
  <c r="H459" i="21" s="1"/>
  <c r="I78" i="21"/>
  <c r="L78" i="21" s="1"/>
  <c r="H95" i="21" l="1"/>
  <c r="H460" i="21" s="1"/>
  <c r="I79" i="21"/>
  <c r="L79" i="21" s="1"/>
  <c r="I444" i="21"/>
  <c r="L444" i="21" s="1"/>
  <c r="H96" i="21" l="1"/>
  <c r="H461" i="21" s="1"/>
  <c r="I80" i="21"/>
  <c r="L80" i="21" s="1"/>
  <c r="I445" i="21"/>
  <c r="L445" i="21" s="1"/>
  <c r="H97" i="21" l="1"/>
  <c r="H462" i="21" s="1"/>
  <c r="I81" i="21"/>
  <c r="L81" i="21" s="1"/>
  <c r="I446" i="21"/>
  <c r="L446" i="21" s="1"/>
  <c r="H98" i="21" l="1"/>
  <c r="H463" i="21" s="1"/>
  <c r="I82" i="21"/>
  <c r="L82" i="21" s="1"/>
  <c r="I447" i="21"/>
  <c r="L447" i="21" s="1"/>
  <c r="H99" i="21" l="1"/>
  <c r="H464" i="21" s="1"/>
  <c r="I83" i="21"/>
  <c r="L83" i="21" s="1"/>
  <c r="I448" i="21"/>
  <c r="L448" i="21" s="1"/>
  <c r="H100" i="21" l="1"/>
  <c r="H465" i="21" s="1"/>
  <c r="I84" i="21"/>
  <c r="L84" i="21" s="1"/>
  <c r="I449" i="21"/>
  <c r="L449" i="21" s="1"/>
  <c r="H101" i="21" l="1"/>
  <c r="H466" i="21" s="1"/>
  <c r="I85" i="21"/>
  <c r="L85" i="21" s="1"/>
  <c r="I450" i="21"/>
  <c r="L450" i="21" s="1"/>
  <c r="I451" i="21" l="1"/>
  <c r="L451" i="21" s="1"/>
  <c r="H102" i="21"/>
  <c r="H467" i="21" s="1"/>
  <c r="I86" i="21"/>
  <c r="L86" i="21" s="1"/>
  <c r="H103" i="21" l="1"/>
  <c r="H468" i="21" s="1"/>
  <c r="I87" i="21"/>
  <c r="L87" i="21" s="1"/>
  <c r="I452" i="21"/>
  <c r="L452" i="21" s="1"/>
  <c r="H104" i="21" l="1"/>
  <c r="H469" i="21" s="1"/>
  <c r="I88" i="21"/>
  <c r="L88" i="21" s="1"/>
  <c r="I453" i="21"/>
  <c r="L453" i="21" s="1"/>
  <c r="H105" i="21" l="1"/>
  <c r="H470" i="21" s="1"/>
  <c r="I89" i="21"/>
  <c r="L89" i="21" s="1"/>
  <c r="I454" i="21"/>
  <c r="L454" i="21" s="1"/>
  <c r="I455" i="21" l="1"/>
  <c r="L455" i="21" s="1"/>
  <c r="H106" i="21"/>
  <c r="H471" i="21" s="1"/>
  <c r="I90" i="21"/>
  <c r="L90" i="21" s="1"/>
  <c r="I456" i="21" l="1"/>
  <c r="L456" i="21" s="1"/>
  <c r="H107" i="21"/>
  <c r="H472" i="21" s="1"/>
  <c r="I91" i="21"/>
  <c r="L91" i="21" s="1"/>
  <c r="H108" i="21" l="1"/>
  <c r="H473" i="21" s="1"/>
  <c r="I92" i="21"/>
  <c r="L92" i="21" s="1"/>
  <c r="I457" i="21"/>
  <c r="L457" i="21" s="1"/>
  <c r="I458" i="21" l="1"/>
  <c r="L458" i="21" s="1"/>
  <c r="H109" i="21"/>
  <c r="H474" i="21" s="1"/>
  <c r="I93" i="21"/>
  <c r="L93" i="21" s="1"/>
  <c r="I459" i="21" l="1"/>
  <c r="L459" i="21" s="1"/>
  <c r="H110" i="21"/>
  <c r="H475" i="21" s="1"/>
  <c r="I94" i="21"/>
  <c r="L94" i="21" s="1"/>
  <c r="H111" i="21" l="1"/>
  <c r="H476" i="21" s="1"/>
  <c r="I95" i="21"/>
  <c r="L95" i="21" s="1"/>
  <c r="I460" i="21"/>
  <c r="L460" i="21" s="1"/>
  <c r="I461" i="21" l="1"/>
  <c r="L461" i="21" s="1"/>
  <c r="H112" i="21"/>
  <c r="H477" i="21" s="1"/>
  <c r="I96" i="21"/>
  <c r="L96" i="21" s="1"/>
  <c r="H113" i="21" l="1"/>
  <c r="H478" i="21" s="1"/>
  <c r="I97" i="21"/>
  <c r="L97" i="21" s="1"/>
  <c r="I462" i="21"/>
  <c r="L462" i="21" s="1"/>
  <c r="I463" i="21" l="1"/>
  <c r="L463" i="21" s="1"/>
  <c r="H114" i="21"/>
  <c r="H479" i="21" s="1"/>
  <c r="I98" i="21"/>
  <c r="L98" i="21" s="1"/>
  <c r="H115" i="21" l="1"/>
  <c r="H480" i="21" s="1"/>
  <c r="I99" i="21"/>
  <c r="L99" i="21" s="1"/>
  <c r="I464" i="21"/>
  <c r="L464" i="21" s="1"/>
  <c r="H116" i="21" l="1"/>
  <c r="H481" i="21" s="1"/>
  <c r="I100" i="21"/>
  <c r="L100" i="21" s="1"/>
  <c r="I465" i="21"/>
  <c r="L465" i="21" s="1"/>
  <c r="H117" i="21" l="1"/>
  <c r="H482" i="21" s="1"/>
  <c r="I101" i="21"/>
  <c r="L101" i="21" s="1"/>
  <c r="I466" i="21"/>
  <c r="L466" i="21" s="1"/>
  <c r="I467" i="21" l="1"/>
  <c r="L467" i="21" s="1"/>
  <c r="H118" i="21"/>
  <c r="H483" i="21" s="1"/>
  <c r="I102" i="21"/>
  <c r="L102" i="21" s="1"/>
  <c r="I468" i="21" l="1"/>
  <c r="L468" i="21" s="1"/>
  <c r="H119" i="21"/>
  <c r="H484" i="21" s="1"/>
  <c r="I103" i="21"/>
  <c r="L103" i="21" s="1"/>
  <c r="I469" i="21" l="1"/>
  <c r="L469" i="21" s="1"/>
  <c r="H120" i="21"/>
  <c r="H485" i="21" s="1"/>
  <c r="I104" i="21"/>
  <c r="L104" i="21" s="1"/>
  <c r="H121" i="21" l="1"/>
  <c r="H486" i="21" s="1"/>
  <c r="I105" i="21"/>
  <c r="L105" i="21" s="1"/>
  <c r="I470" i="21"/>
  <c r="L470" i="21" s="1"/>
  <c r="H122" i="21" l="1"/>
  <c r="H487" i="21" s="1"/>
  <c r="I106" i="21"/>
  <c r="L106" i="21" s="1"/>
  <c r="I471" i="21"/>
  <c r="L471" i="21" s="1"/>
  <c r="H123" i="21" l="1"/>
  <c r="H488" i="21" s="1"/>
  <c r="I107" i="21"/>
  <c r="L107" i="21" s="1"/>
  <c r="I472" i="21"/>
  <c r="L472" i="21" s="1"/>
  <c r="H124" i="21" l="1"/>
  <c r="H489" i="21" s="1"/>
  <c r="I108" i="21"/>
  <c r="L108" i="21" s="1"/>
  <c r="I473" i="21"/>
  <c r="L473" i="21" s="1"/>
  <c r="H125" i="21" l="1"/>
  <c r="H490" i="21" s="1"/>
  <c r="I109" i="21"/>
  <c r="L109" i="21" s="1"/>
  <c r="I474" i="21"/>
  <c r="L474" i="21" s="1"/>
  <c r="H126" i="21" l="1"/>
  <c r="H491" i="21" s="1"/>
  <c r="I110" i="21"/>
  <c r="L110" i="21" s="1"/>
  <c r="I475" i="21"/>
  <c r="L475" i="21" s="1"/>
  <c r="H127" i="21" l="1"/>
  <c r="H492" i="21" s="1"/>
  <c r="I111" i="21"/>
  <c r="L111" i="21" s="1"/>
  <c r="I476" i="21"/>
  <c r="L476" i="21" s="1"/>
  <c r="H128" i="21" l="1"/>
  <c r="H493" i="21" s="1"/>
  <c r="I112" i="21"/>
  <c r="L112" i="21" s="1"/>
  <c r="I477" i="21"/>
  <c r="L477" i="21" s="1"/>
  <c r="I478" i="21" l="1"/>
  <c r="L478" i="21" s="1"/>
  <c r="H129" i="21"/>
  <c r="H494" i="21" s="1"/>
  <c r="I113" i="21"/>
  <c r="L113" i="21" s="1"/>
  <c r="H130" i="21" l="1"/>
  <c r="H495" i="21" s="1"/>
  <c r="I114" i="21"/>
  <c r="L114" i="21" s="1"/>
  <c r="I479" i="21"/>
  <c r="L479" i="21" s="1"/>
  <c r="I480" i="21" l="1"/>
  <c r="L480" i="21" s="1"/>
  <c r="H131" i="21"/>
  <c r="H496" i="21" s="1"/>
  <c r="I115" i="21"/>
  <c r="L115" i="21" s="1"/>
  <c r="I481" i="21" l="1"/>
  <c r="L481" i="21" s="1"/>
  <c r="H132" i="21"/>
  <c r="H497" i="21" s="1"/>
  <c r="I116" i="21"/>
  <c r="L116" i="21" s="1"/>
  <c r="I482" i="21" l="1"/>
  <c r="L482" i="21" s="1"/>
  <c r="H133" i="21"/>
  <c r="H498" i="21" s="1"/>
  <c r="I117" i="21"/>
  <c r="L117" i="21" s="1"/>
  <c r="H134" i="21" l="1"/>
  <c r="H499" i="21" s="1"/>
  <c r="I118" i="21"/>
  <c r="L118" i="21" s="1"/>
  <c r="I483" i="21"/>
  <c r="L483" i="21" s="1"/>
  <c r="I484" i="21" l="1"/>
  <c r="L484" i="21" s="1"/>
  <c r="H135" i="21"/>
  <c r="H500" i="21" s="1"/>
  <c r="I119" i="21"/>
  <c r="L119" i="21" s="1"/>
  <c r="I485" i="21" l="1"/>
  <c r="L485" i="21" s="1"/>
  <c r="H136" i="21"/>
  <c r="H501" i="21" s="1"/>
  <c r="I120" i="21"/>
  <c r="L120" i="21" s="1"/>
  <c r="H137" i="21" l="1"/>
  <c r="H502" i="21" s="1"/>
  <c r="I121" i="21"/>
  <c r="L121" i="21" s="1"/>
  <c r="I486" i="21"/>
  <c r="L486" i="21" s="1"/>
  <c r="I487" i="21" l="1"/>
  <c r="L487" i="21" s="1"/>
  <c r="H138" i="21"/>
  <c r="H503" i="21" s="1"/>
  <c r="I122" i="21"/>
  <c r="L122" i="21" s="1"/>
  <c r="I488" i="21" l="1"/>
  <c r="L488" i="21" s="1"/>
  <c r="H139" i="21"/>
  <c r="H504" i="21" s="1"/>
  <c r="I123" i="21"/>
  <c r="L123" i="21" s="1"/>
  <c r="H140" i="21" l="1"/>
  <c r="H505" i="21" s="1"/>
  <c r="I124" i="21"/>
  <c r="L124" i="21" s="1"/>
  <c r="I489" i="21"/>
  <c r="L489" i="21" s="1"/>
  <c r="I490" i="21" l="1"/>
  <c r="L490" i="21" s="1"/>
  <c r="H141" i="21"/>
  <c r="H506" i="21" s="1"/>
  <c r="I125" i="21"/>
  <c r="L125" i="21" s="1"/>
  <c r="H142" i="21" l="1"/>
  <c r="H507" i="21" s="1"/>
  <c r="I126" i="21"/>
  <c r="L126" i="21" s="1"/>
  <c r="I491" i="21"/>
  <c r="L491" i="21" s="1"/>
  <c r="H143" i="21" l="1"/>
  <c r="H508" i="21" s="1"/>
  <c r="I127" i="21"/>
  <c r="L127" i="21" s="1"/>
  <c r="I492" i="21"/>
  <c r="L492" i="21" s="1"/>
  <c r="H144" i="21" l="1"/>
  <c r="H509" i="21" s="1"/>
  <c r="I128" i="21"/>
  <c r="L128" i="21" s="1"/>
  <c r="I493" i="21"/>
  <c r="L493" i="21" s="1"/>
  <c r="I494" i="21" l="1"/>
  <c r="L494" i="21" s="1"/>
  <c r="H145" i="21"/>
  <c r="H510" i="21" s="1"/>
  <c r="I129" i="21"/>
  <c r="L129" i="21" s="1"/>
  <c r="H146" i="21" l="1"/>
  <c r="H511" i="21" s="1"/>
  <c r="I130" i="21"/>
  <c r="L130" i="21" s="1"/>
  <c r="I495" i="21"/>
  <c r="L495" i="21" s="1"/>
  <c r="H147" i="21" l="1"/>
  <c r="H512" i="21" s="1"/>
  <c r="I131" i="21"/>
  <c r="L131" i="21" s="1"/>
  <c r="I496" i="21"/>
  <c r="L496" i="21" s="1"/>
  <c r="H148" i="21" l="1"/>
  <c r="H513" i="21" s="1"/>
  <c r="I132" i="21"/>
  <c r="L132" i="21" s="1"/>
  <c r="I497" i="21"/>
  <c r="L497" i="21" s="1"/>
  <c r="H149" i="21" l="1"/>
  <c r="H514" i="21" s="1"/>
  <c r="I133" i="21"/>
  <c r="L133" i="21" s="1"/>
  <c r="I498" i="21"/>
  <c r="L498" i="21" s="1"/>
  <c r="I499" i="21" l="1"/>
  <c r="L499" i="21" s="1"/>
  <c r="H150" i="21"/>
  <c r="H515" i="21" s="1"/>
  <c r="I134" i="21"/>
  <c r="L134" i="21" s="1"/>
  <c r="H151" i="21" l="1"/>
  <c r="H516" i="21" s="1"/>
  <c r="I135" i="21"/>
  <c r="L135" i="21" s="1"/>
  <c r="I500" i="21"/>
  <c r="L500" i="21" s="1"/>
  <c r="H152" i="21" l="1"/>
  <c r="H517" i="21" s="1"/>
  <c r="I136" i="21"/>
  <c r="L136" i="21" s="1"/>
  <c r="I501" i="21"/>
  <c r="L501" i="21" s="1"/>
  <c r="I502" i="21" l="1"/>
  <c r="L502" i="21" s="1"/>
  <c r="H153" i="21"/>
  <c r="H518" i="21" s="1"/>
  <c r="I137" i="21"/>
  <c r="L137" i="21" s="1"/>
  <c r="H154" i="21" l="1"/>
  <c r="H519" i="21" s="1"/>
  <c r="I138" i="21"/>
  <c r="L138" i="21" s="1"/>
  <c r="I503" i="21"/>
  <c r="L503" i="21" s="1"/>
  <c r="I504" i="21" l="1"/>
  <c r="L504" i="21" s="1"/>
  <c r="H155" i="21"/>
  <c r="H520" i="21" s="1"/>
  <c r="I139" i="21"/>
  <c r="L139" i="21" s="1"/>
  <c r="I505" i="21" l="1"/>
  <c r="L505" i="21" s="1"/>
  <c r="H156" i="21"/>
  <c r="H521" i="21" s="1"/>
  <c r="I140" i="21"/>
  <c r="L140" i="21" s="1"/>
  <c r="I506" i="21" l="1"/>
  <c r="L506" i="21" s="1"/>
  <c r="H157" i="21"/>
  <c r="H522" i="21" s="1"/>
  <c r="I141" i="21"/>
  <c r="L141" i="21" s="1"/>
  <c r="I507" i="21" l="1"/>
  <c r="L507" i="21" s="1"/>
  <c r="H158" i="21"/>
  <c r="H523" i="21" s="1"/>
  <c r="I142" i="21"/>
  <c r="L142" i="21" s="1"/>
  <c r="H159" i="21" l="1"/>
  <c r="H524" i="21" s="1"/>
  <c r="I143" i="21"/>
  <c r="L143" i="21" s="1"/>
  <c r="I508" i="21"/>
  <c r="L508" i="21" s="1"/>
  <c r="I509" i="21" l="1"/>
  <c r="L509" i="21" s="1"/>
  <c r="H160" i="21"/>
  <c r="H525" i="21" s="1"/>
  <c r="I144" i="21"/>
  <c r="L144" i="21" s="1"/>
  <c r="I510" i="21" l="1"/>
  <c r="L510" i="21" s="1"/>
  <c r="H161" i="21"/>
  <c r="H526" i="21" s="1"/>
  <c r="I145" i="21"/>
  <c r="L145" i="21" s="1"/>
  <c r="H162" i="21" l="1"/>
  <c r="H527" i="21" s="1"/>
  <c r="I146" i="21"/>
  <c r="L146" i="21" s="1"/>
  <c r="I511" i="21"/>
  <c r="L511" i="21" s="1"/>
  <c r="H163" i="21" l="1"/>
  <c r="H528" i="21" s="1"/>
  <c r="I147" i="21"/>
  <c r="L147" i="21" s="1"/>
  <c r="I512" i="21"/>
  <c r="L512" i="21" s="1"/>
  <c r="H164" i="21" l="1"/>
  <c r="H529" i="21" s="1"/>
  <c r="I148" i="21"/>
  <c r="L148" i="21" s="1"/>
  <c r="I513" i="21"/>
  <c r="L513" i="21" s="1"/>
  <c r="I514" i="21" l="1"/>
  <c r="L514" i="21" s="1"/>
  <c r="H165" i="21"/>
  <c r="H530" i="21" s="1"/>
  <c r="I149" i="21"/>
  <c r="L149" i="21" s="1"/>
  <c r="H166" i="21" l="1"/>
  <c r="H531" i="21" s="1"/>
  <c r="I150" i="21"/>
  <c r="L150" i="21" s="1"/>
  <c r="I515" i="21"/>
  <c r="L515" i="21" s="1"/>
  <c r="I516" i="21" l="1"/>
  <c r="L516" i="21" s="1"/>
  <c r="H167" i="21"/>
  <c r="H532" i="21" s="1"/>
  <c r="I151" i="21"/>
  <c r="L151" i="21" s="1"/>
  <c r="H168" i="21" l="1"/>
  <c r="H533" i="21" s="1"/>
  <c r="I152" i="21"/>
  <c r="L152" i="21" s="1"/>
  <c r="I517" i="21"/>
  <c r="L517" i="21" s="1"/>
  <c r="I518" i="21" l="1"/>
  <c r="L518" i="21" s="1"/>
  <c r="H169" i="21"/>
  <c r="H534" i="21" s="1"/>
  <c r="I153" i="21"/>
  <c r="L153" i="21" s="1"/>
  <c r="H170" i="21" l="1"/>
  <c r="H535" i="21" s="1"/>
  <c r="I154" i="21"/>
  <c r="L154" i="21" s="1"/>
  <c r="I519" i="21"/>
  <c r="L519" i="21" s="1"/>
  <c r="H171" i="21" l="1"/>
  <c r="H536" i="21" s="1"/>
  <c r="I155" i="21"/>
  <c r="L155" i="21" s="1"/>
  <c r="I520" i="21"/>
  <c r="L520" i="21" s="1"/>
  <c r="H172" i="21" l="1"/>
  <c r="H537" i="21" s="1"/>
  <c r="I156" i="21"/>
  <c r="L156" i="21" s="1"/>
  <c r="I521" i="21"/>
  <c r="L521" i="21" s="1"/>
  <c r="I522" i="21" l="1"/>
  <c r="L522" i="21" s="1"/>
  <c r="H173" i="21"/>
  <c r="H538" i="21" s="1"/>
  <c r="I157" i="21"/>
  <c r="L157" i="21" s="1"/>
  <c r="H174" i="21" l="1"/>
  <c r="H539" i="21" s="1"/>
  <c r="I158" i="21"/>
  <c r="L158" i="21" s="1"/>
  <c r="I523" i="21"/>
  <c r="L523" i="21" s="1"/>
  <c r="H175" i="21" l="1"/>
  <c r="H540" i="21" s="1"/>
  <c r="I159" i="21"/>
  <c r="L159" i="21" s="1"/>
  <c r="I524" i="21"/>
  <c r="L524" i="21" s="1"/>
  <c r="H176" i="21" l="1"/>
  <c r="H541" i="21" s="1"/>
  <c r="I160" i="21"/>
  <c r="L160" i="21" s="1"/>
  <c r="I525" i="21"/>
  <c r="L525" i="21" s="1"/>
  <c r="H177" i="21" l="1"/>
  <c r="H542" i="21" s="1"/>
  <c r="I161" i="21"/>
  <c r="L161" i="21" s="1"/>
  <c r="I526" i="21"/>
  <c r="L526" i="21" s="1"/>
  <c r="I527" i="21" l="1"/>
  <c r="L527" i="21" s="1"/>
  <c r="H178" i="21"/>
  <c r="H543" i="21" s="1"/>
  <c r="I162" i="21"/>
  <c r="L162" i="21" s="1"/>
  <c r="I528" i="21" l="1"/>
  <c r="L528" i="21" s="1"/>
  <c r="H179" i="21"/>
  <c r="H544" i="21" s="1"/>
  <c r="I163" i="21"/>
  <c r="L163" i="21" s="1"/>
  <c r="I529" i="21" l="1"/>
  <c r="L529" i="21" s="1"/>
  <c r="H180" i="21"/>
  <c r="H545" i="21" s="1"/>
  <c r="I164" i="21"/>
  <c r="L164" i="21" s="1"/>
  <c r="H181" i="21" l="1"/>
  <c r="H546" i="21" s="1"/>
  <c r="I165" i="21"/>
  <c r="L165" i="21" s="1"/>
  <c r="I530" i="21"/>
  <c r="L530" i="21" s="1"/>
  <c r="I531" i="21" l="1"/>
  <c r="L531" i="21" s="1"/>
  <c r="H182" i="21"/>
  <c r="H547" i="21" s="1"/>
  <c r="I166" i="21"/>
  <c r="L166" i="21" s="1"/>
  <c r="H183" i="21" l="1"/>
  <c r="H548" i="21" s="1"/>
  <c r="I167" i="21"/>
  <c r="L167" i="21" s="1"/>
  <c r="I532" i="21"/>
  <c r="L532" i="21" s="1"/>
  <c r="H184" i="21" l="1"/>
  <c r="H549" i="21" s="1"/>
  <c r="I168" i="21"/>
  <c r="L168" i="21" s="1"/>
  <c r="I533" i="21"/>
  <c r="L533" i="21" s="1"/>
  <c r="I534" i="21" l="1"/>
  <c r="L534" i="21" s="1"/>
  <c r="H185" i="21"/>
  <c r="H550" i="21" s="1"/>
  <c r="I169" i="21"/>
  <c r="L169" i="21" s="1"/>
  <c r="I535" i="21" l="1"/>
  <c r="L535" i="21" s="1"/>
  <c r="H186" i="21"/>
  <c r="H551" i="21" s="1"/>
  <c r="I170" i="21"/>
  <c r="L170" i="21" s="1"/>
  <c r="H187" i="21" l="1"/>
  <c r="H552" i="21" s="1"/>
  <c r="I171" i="21"/>
  <c r="L171" i="21" s="1"/>
  <c r="I536" i="21"/>
  <c r="L536" i="21" s="1"/>
  <c r="H188" i="21" l="1"/>
  <c r="H553" i="21" s="1"/>
  <c r="I172" i="21"/>
  <c r="L172" i="21" s="1"/>
  <c r="I537" i="21"/>
  <c r="L537" i="21" s="1"/>
  <c r="I538" i="21" l="1"/>
  <c r="L538" i="21" s="1"/>
  <c r="H189" i="21"/>
  <c r="H554" i="21" s="1"/>
  <c r="I173" i="21"/>
  <c r="L173" i="21" s="1"/>
  <c r="I539" i="21" l="1"/>
  <c r="L539" i="21" s="1"/>
  <c r="H190" i="21"/>
  <c r="H555" i="21" s="1"/>
  <c r="I174" i="21"/>
  <c r="L174" i="21" s="1"/>
  <c r="I540" i="21" l="1"/>
  <c r="L540" i="21" s="1"/>
  <c r="I541" i="21"/>
  <c r="L541" i="21" s="1"/>
  <c r="H191" i="21"/>
  <c r="H556" i="21" s="1"/>
  <c r="I175" i="21"/>
  <c r="L175" i="21" s="1"/>
  <c r="H192" i="21" l="1"/>
  <c r="H557" i="21" s="1"/>
  <c r="I176" i="21"/>
  <c r="L176" i="21" s="1"/>
  <c r="I542" i="21" l="1"/>
  <c r="L542" i="21" s="1"/>
  <c r="I543" i="21"/>
  <c r="L543" i="21" s="1"/>
  <c r="H193" i="21"/>
  <c r="H558" i="21" s="1"/>
  <c r="I177" i="21"/>
  <c r="L177" i="21" s="1"/>
  <c r="I544" i="21" l="1"/>
  <c r="L544" i="21" s="1"/>
  <c r="H194" i="21"/>
  <c r="H559" i="21" s="1"/>
  <c r="I178" i="21"/>
  <c r="L178" i="21" s="1"/>
  <c r="I545" i="21" l="1"/>
  <c r="L545" i="21" s="1"/>
  <c r="H195" i="21"/>
  <c r="H560" i="21" s="1"/>
  <c r="I179" i="21"/>
  <c r="L179" i="21" s="1"/>
  <c r="H196" i="21" l="1"/>
  <c r="H561" i="21" s="1"/>
  <c r="I546" i="21"/>
  <c r="L546" i="21" s="1"/>
  <c r="I180" i="21"/>
  <c r="L180" i="21" s="1"/>
  <c r="H197" i="21" l="1"/>
  <c r="H562" i="21" s="1"/>
  <c r="I547" i="21"/>
  <c r="L547" i="21" s="1"/>
  <c r="I181" i="21"/>
  <c r="L181" i="21" s="1"/>
  <c r="I548" i="21" l="1"/>
  <c r="L548" i="21" s="1"/>
  <c r="H198" i="21"/>
  <c r="H563" i="21" s="1"/>
  <c r="I182" i="21"/>
  <c r="L182" i="21" s="1"/>
  <c r="I549" i="21" l="1"/>
  <c r="L549" i="21" s="1"/>
  <c r="H199" i="21"/>
  <c r="H564" i="21" s="1"/>
  <c r="I183" i="21"/>
  <c r="L183" i="21" s="1"/>
  <c r="H200" i="21" l="1"/>
  <c r="H565" i="21" s="1"/>
  <c r="I550" i="21"/>
  <c r="L550" i="21" s="1"/>
  <c r="I184" i="21"/>
  <c r="L184" i="21" s="1"/>
  <c r="I551" i="21" l="1"/>
  <c r="L551" i="21" s="1"/>
  <c r="H201" i="21"/>
  <c r="H566" i="21" s="1"/>
  <c r="I185" i="21"/>
  <c r="L185" i="21" s="1"/>
  <c r="H202" i="21" l="1"/>
  <c r="I186" i="21"/>
  <c r="L186" i="21" s="1"/>
  <c r="H203" i="21" l="1"/>
  <c r="I187" i="21"/>
  <c r="L187" i="21" s="1"/>
  <c r="I553" i="21"/>
  <c r="L553" i="21" s="1"/>
  <c r="I552" i="21"/>
  <c r="L552" i="21" s="1"/>
  <c r="I554" i="21"/>
  <c r="L554" i="21" s="1"/>
  <c r="I555" i="21"/>
  <c r="L555" i="21" s="1"/>
  <c r="I556" i="21"/>
  <c r="L556" i="21" s="1"/>
  <c r="I557" i="21"/>
  <c r="L557" i="21" s="1"/>
  <c r="I558" i="21"/>
  <c r="L558" i="21" s="1"/>
  <c r="I559" i="21"/>
  <c r="L559" i="21" s="1"/>
  <c r="I560" i="21"/>
  <c r="L560" i="21" s="1"/>
  <c r="I561" i="21"/>
  <c r="L561" i="21" s="1"/>
  <c r="I562" i="21"/>
  <c r="L562" i="21" s="1"/>
  <c r="I563" i="21"/>
  <c r="L563" i="21" s="1"/>
  <c r="I564" i="21"/>
  <c r="L564" i="21" s="1"/>
  <c r="I566" i="21"/>
  <c r="L566" i="21" s="1"/>
  <c r="I565" i="21"/>
  <c r="L565" i="21" s="1"/>
  <c r="H204" i="21" l="1"/>
  <c r="I188" i="21"/>
  <c r="L188" i="21" s="1"/>
  <c r="H205" i="21" l="1"/>
  <c r="I189" i="21"/>
  <c r="L189" i="21" s="1"/>
  <c r="H206" i="21" l="1"/>
  <c r="I190" i="21"/>
  <c r="L190" i="21" s="1"/>
  <c r="H207" i="21" l="1"/>
  <c r="I191" i="21"/>
  <c r="L191" i="21" s="1"/>
  <c r="H208" i="21" l="1"/>
  <c r="I192" i="21"/>
  <c r="L192" i="21" s="1"/>
  <c r="H209" i="21" l="1"/>
  <c r="I193" i="21"/>
  <c r="L193" i="21" s="1"/>
  <c r="H210" i="21" l="1"/>
  <c r="I194" i="21"/>
  <c r="L194" i="21" s="1"/>
  <c r="H211" i="21" l="1"/>
  <c r="I195" i="21"/>
  <c r="L195" i="21" s="1"/>
  <c r="H212" i="21" l="1"/>
  <c r="I196" i="21"/>
  <c r="L196" i="21" s="1"/>
  <c r="H213" i="21" l="1"/>
  <c r="I197" i="21"/>
  <c r="L197" i="21" s="1"/>
  <c r="H214" i="21" l="1"/>
  <c r="I198" i="21"/>
  <c r="L198" i="21" s="1"/>
  <c r="H215" i="21" l="1"/>
  <c r="I200" i="21" s="1"/>
  <c r="L200" i="21" s="1"/>
  <c r="I199" i="21"/>
  <c r="L199" i="21" s="1"/>
  <c r="Q9" i="10" l="1"/>
  <c r="AA7" i="10"/>
  <c r="AA4" i="10" l="1"/>
  <c r="T6" i="10" l="1"/>
  <c r="U6" i="10"/>
  <c r="G11" i="11" l="1"/>
  <c r="D11" i="11" l="1"/>
  <c r="Z9" i="7" l="1"/>
  <c r="Z8" i="7"/>
  <c r="E4" i="13" l="1"/>
  <c r="E9" i="13" s="1"/>
  <c r="F4" i="13"/>
  <c r="F11" i="13" s="1"/>
  <c r="G4" i="13"/>
  <c r="G9" i="13" s="1"/>
  <c r="H4" i="13"/>
  <c r="H7" i="13" s="1"/>
  <c r="F9" i="13" l="1"/>
  <c r="E7" i="13"/>
  <c r="H9" i="13"/>
  <c r="G11" i="13"/>
  <c r="G7" i="13"/>
  <c r="E11" i="13"/>
  <c r="F7" i="13"/>
  <c r="H11" i="13"/>
  <c r="AE6" i="13"/>
  <c r="AA6" i="13"/>
  <c r="N11" i="17" l="1"/>
  <c r="N12" i="17"/>
  <c r="N13" i="17"/>
  <c r="N14" i="17"/>
  <c r="N10" i="17"/>
  <c r="N3" i="17"/>
  <c r="N4" i="17"/>
  <c r="N5" i="17"/>
  <c r="N6" i="17"/>
  <c r="N2" i="17"/>
  <c r="V3" i="10" l="1"/>
  <c r="AA3" i="10" s="1"/>
  <c r="V6" i="10"/>
  <c r="J3" i="13" l="1"/>
  <c r="K3" i="13"/>
  <c r="L3" i="13"/>
  <c r="M3" i="13"/>
  <c r="J11" i="11" l="1"/>
  <c r="W26" i="7"/>
  <c r="T189" i="8"/>
  <c r="U189" i="8"/>
  <c r="V189" i="8"/>
  <c r="W189" i="8"/>
  <c r="T190" i="8"/>
  <c r="U190" i="8"/>
  <c r="V190" i="8"/>
  <c r="W190" i="8"/>
  <c r="T191" i="8"/>
  <c r="U191" i="8"/>
  <c r="V191" i="8"/>
  <c r="W191" i="8"/>
  <c r="S191" i="8"/>
  <c r="S190" i="8"/>
  <c r="S189" i="8"/>
  <c r="U185" i="8"/>
  <c r="Q5" i="10"/>
  <c r="D4" i="13" l="1"/>
  <c r="D7" i="13" s="1"/>
  <c r="AA5" i="10"/>
  <c r="F5" i="13"/>
  <c r="S6" i="10"/>
  <c r="D9" i="13" l="1"/>
  <c r="D11" i="13"/>
  <c r="S185" i="8"/>
  <c r="H5" i="13" l="1"/>
  <c r="I5" i="13"/>
  <c r="G5" i="13"/>
  <c r="E5" i="13"/>
  <c r="D5" i="13"/>
  <c r="R6" i="10" l="1"/>
  <c r="Q6" i="10"/>
  <c r="AA6" i="10" l="1"/>
  <c r="Q10" i="10" s="1"/>
  <c r="W11" i="7"/>
  <c r="U11" i="7"/>
  <c r="T21" i="7"/>
  <c r="S11" i="7" s="1"/>
  <c r="T24" i="7"/>
  <c r="Y11" i="7" s="1"/>
  <c r="T26" i="7"/>
  <c r="AA11" i="7" s="1"/>
  <c r="T20" i="7"/>
  <c r="Q11" i="7" s="1"/>
  <c r="W5" i="7"/>
  <c r="U5" i="7"/>
  <c r="T8" i="7" l="1"/>
  <c r="R8" i="7"/>
  <c r="R26" i="7"/>
  <c r="Q26" i="7"/>
  <c r="AA5" i="7" s="1"/>
  <c r="R21" i="7"/>
  <c r="R24" i="7"/>
  <c r="Q21" i="7"/>
  <c r="S5" i="7" s="1"/>
  <c r="Q24" i="7"/>
  <c r="Y5" i="7" s="1"/>
  <c r="Q20" i="7"/>
  <c r="Q5" i="7" s="1"/>
  <c r="R20" i="7"/>
  <c r="S20" i="7" l="1"/>
  <c r="Q6" i="7" s="1"/>
  <c r="X26" i="7"/>
  <c r="AB9" i="7" s="1"/>
  <c r="S26" i="7"/>
  <c r="AA6" i="7" s="1"/>
  <c r="X25" i="7"/>
  <c r="S25" i="7"/>
  <c r="X24" i="7"/>
  <c r="S24" i="7"/>
  <c r="Y6" i="7" s="1"/>
  <c r="X23" i="7"/>
  <c r="X9" i="7" s="1"/>
  <c r="S23" i="7"/>
  <c r="W6" i="7" s="1"/>
  <c r="X22" i="7"/>
  <c r="V9" i="7" s="1"/>
  <c r="S22" i="7"/>
  <c r="U6" i="7" s="1"/>
  <c r="X21" i="7"/>
  <c r="T9" i="7" s="1"/>
  <c r="S21" i="7"/>
  <c r="S6" i="7" s="1"/>
  <c r="X20" i="7"/>
  <c r="R9" i="7" s="1"/>
  <c r="T185" i="8"/>
  <c r="V185" i="8"/>
  <c r="W185" i="8"/>
  <c r="V8" i="7"/>
  <c r="X8" i="7"/>
  <c r="A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Chandarana</author>
    <author>Mark Perry</author>
  </authors>
  <commentList>
    <comment ref="V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Jay Chandarana
80% used as we asssume not all storage sites will be 100% full</t>
        </r>
      </text>
    </comment>
    <comment ref="V5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Use Ofgem report, but then also apeak to Gas Ops. Use Nameplate Cap, not Operational View. Ofgem report has 118, however intelligence from gas Ops suggested 113.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Perry</author>
  </authors>
  <commentList>
    <comment ref="W2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Mark Perry:</t>
        </r>
        <r>
          <rPr>
            <sz val="9"/>
            <color indexed="81"/>
            <rFont val="Tahoma"/>
            <family val="2"/>
          </rPr>
          <t xml:space="preserve">
This takes into account that Sout Hook is capped at 59mcm/d and Dragon 27mcm/d due to their contractual obligation. Grain is 59mcm/d, so added together, 145mcm/d is the maximum LNG flow.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Chandarana</author>
  </authors>
  <commentList>
    <comment ref="AC4" authorId="0" shapeId="0" xr:uid="{81E94B62-02DD-4612-81E9-8667B2BF709D}">
      <text>
        <r>
          <rPr>
            <b/>
            <sz val="9"/>
            <color indexed="81"/>
            <rFont val="Tahoma"/>
            <family val="2"/>
          </rPr>
          <t>Jay Chandarana:</t>
        </r>
        <r>
          <rPr>
            <sz val="9"/>
            <color indexed="81"/>
            <rFont val="Tahoma"/>
            <family val="2"/>
          </rPr>
          <t xml:space="preserve">
Calculation to smooth the Original Projection line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Perry</author>
  </authors>
  <commentList>
    <comment ref="J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Mark Perry:</t>
        </r>
        <r>
          <rPr>
            <sz val="9"/>
            <color indexed="81"/>
            <rFont val="Tahoma"/>
            <family val="2"/>
          </rPr>
          <t xml:space="preserve">
These cold / very cold demands are provided by the GD team (Simon Geddes)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Chandarana</author>
  </authors>
  <commentList>
    <comment ref="I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Jay Chandarana:</t>
        </r>
        <r>
          <rPr>
            <sz val="9"/>
            <color indexed="81"/>
            <rFont val="Tahoma"/>
            <family val="2"/>
          </rPr>
          <t xml:space="preserve">
Calculation to smooth the Original Projection line
</t>
        </r>
      </text>
    </comment>
  </commentList>
</comments>
</file>

<file path=xl/sharedStrings.xml><?xml version="1.0" encoding="utf-8"?>
<sst xmlns="http://schemas.openxmlformats.org/spreadsheetml/2006/main" count="1368" uniqueCount="627">
  <si>
    <t>Total</t>
  </si>
  <si>
    <t>Forecast</t>
  </si>
  <si>
    <t>Demand</t>
  </si>
  <si>
    <t>Storage</t>
  </si>
  <si>
    <t>Total NSS</t>
  </si>
  <si>
    <t>LNG</t>
  </si>
  <si>
    <t>IUK</t>
  </si>
  <si>
    <t>BBL</t>
  </si>
  <si>
    <t>Norway</t>
  </si>
  <si>
    <t>UKCS</t>
  </si>
  <si>
    <t>Range</t>
  </si>
  <si>
    <t>Max</t>
  </si>
  <si>
    <t>Min</t>
  </si>
  <si>
    <t>Average</t>
  </si>
  <si>
    <t>Actual</t>
  </si>
  <si>
    <t>Continent</t>
  </si>
  <si>
    <t>Storage withdrawal</t>
  </si>
  <si>
    <t>Gas Day</t>
  </si>
  <si>
    <t xml:space="preserve"> </t>
  </si>
  <si>
    <t>Peak supply</t>
  </si>
  <si>
    <t>Cold day demand</t>
  </si>
  <si>
    <t>Cold day supply</t>
  </si>
  <si>
    <t>0 - 45</t>
  </si>
  <si>
    <t>Cold day</t>
  </si>
  <si>
    <t>Forecast range</t>
  </si>
  <si>
    <t>350 + range</t>
  </si>
  <si>
    <t>Observed range</t>
  </si>
  <si>
    <t>(mcm/d)</t>
  </si>
  <si>
    <t xml:space="preserve">Gediminas Kapleris </t>
  </si>
  <si>
    <t>Table 1: Storage Assessment Winter 2017/18</t>
  </si>
  <si>
    <t>..\Winter prepadness 201718\Section 1 Key Data Lookup Table (2).docx</t>
  </si>
  <si>
    <t>Storage numbers</t>
  </si>
  <si>
    <t>Table 2</t>
  </si>
  <si>
    <t>\\NGDSSWRK002.uk.corporg.net\home29_wrk$\THRI05\TEAMDATA\ESP\GD\Publications\WinterOutlookReport\Aug17\Demand Graphs 2017.xlsx</t>
  </si>
  <si>
    <t>Raw Data</t>
  </si>
  <si>
    <t>\\NGDSSWRK002.uk.corporg.net\home29_wrk$\THRI05\TEAMDATA\ESP\GD\Publications\WinterOutlookReport\Aug17\WOR Charts &amp; Tables.xlsx</t>
  </si>
  <si>
    <t>Fig 1, 2 &amp; Table 1</t>
  </si>
  <si>
    <t>Simon Geddes</t>
  </si>
  <si>
    <t>Gas Demand Charts &amp; Tables</t>
  </si>
  <si>
    <t>Margin chart updated</t>
  </si>
  <si>
    <t>BBL updated from 45 to 48 to reflect master capacity sheet rather than highest flow</t>
  </si>
  <si>
    <t>Fig 7</t>
  </si>
  <si>
    <t>Simon Durk</t>
  </si>
  <si>
    <t>fig 4.4.7</t>
  </si>
  <si>
    <t>..\..\..\FES\2017_FES\Process\1_MasterCapacity.xlsx</t>
  </si>
  <si>
    <t>LNG from</t>
  </si>
  <si>
    <t>table 2</t>
  </si>
  <si>
    <t>Peak day supply from</t>
  </si>
  <si>
    <t>T:\ESP\GD\SDs\DS2017\CF\National\2017_GBDS1CF.xlsb</t>
  </si>
  <si>
    <t>Cold day demand from</t>
  </si>
  <si>
    <t>Cold day supply from table 2</t>
  </si>
  <si>
    <t>Figure 7 added</t>
  </si>
  <si>
    <t>..\Winter review 2017\1617_WR_Charts for Doc to be updated_final.xlsx</t>
  </si>
  <si>
    <t>..\..\..\Information_Source\Supply data\MK3_11-09__17.xlsx</t>
  </si>
  <si>
    <t>Data MK3, and previuos editions</t>
  </si>
  <si>
    <t>Data MK3</t>
  </si>
  <si>
    <t>Fig 4</t>
  </si>
  <si>
    <t>Charts and table comes from winter review 2017, data used  MK3</t>
  </si>
  <si>
    <t>Fig 3</t>
  </si>
  <si>
    <t>2018/19</t>
  </si>
  <si>
    <t>The numbers in these two rows were reversed for UKCS and Norway</t>
  </si>
  <si>
    <t>Error found in data in fig 3</t>
  </si>
  <si>
    <t>I have corrected but it needs to be confirmed.</t>
  </si>
  <si>
    <t>the original workbook should be deleted if it is in error.</t>
  </si>
  <si>
    <t>winter outlook.xlsx</t>
  </si>
  <si>
    <t>NSS</t>
  </si>
  <si>
    <t>Historic data here are from the data table for the full winter daily chart</t>
  </si>
  <si>
    <t>Summary values for ranges chart</t>
  </si>
  <si>
    <t>NDM</t>
  </si>
  <si>
    <t>Ireland</t>
  </si>
  <si>
    <t>Electricity generation</t>
  </si>
  <si>
    <t>Largest loss of infrastructure</t>
  </si>
  <si>
    <t>Peak Supply - largest loss</t>
  </si>
  <si>
    <t>Peak Supply (Largest Loss)</t>
  </si>
  <si>
    <t>DM exc. generation</t>
  </si>
  <si>
    <t>Day</t>
  </si>
  <si>
    <t>Protected Demand</t>
  </si>
  <si>
    <t>Other Large Loads</t>
  </si>
  <si>
    <t>Large Loads DSR</t>
  </si>
  <si>
    <t>Blank</t>
  </si>
  <si>
    <t>NSS Upside</t>
  </si>
  <si>
    <t xml:space="preserve">Storage </t>
  </si>
  <si>
    <t>Peak Day</t>
  </si>
  <si>
    <t>NSS + Storage</t>
  </si>
  <si>
    <t>Supply1</t>
  </si>
  <si>
    <t>Very Cold Week</t>
  </si>
  <si>
    <t>Very Cold Month</t>
  </si>
  <si>
    <t>Very Cold Winter</t>
  </si>
  <si>
    <t>NSS + Storage (largest supply loss)</t>
  </si>
  <si>
    <t>Chart including largest supply loss</t>
  </si>
  <si>
    <t>Peak day supply is comprised of 49.43 mcm from LNG within the NSS and 50 mcm from LNG within the NSS Upside. I have therefore taken the full 50 mcm from the NSS Upside and the</t>
  </si>
  <si>
    <t>remaining 31 mcm from the NSS. This therefore means there remains 18.43 mcm of LNG supply from Grain LNG terminal within NSS.</t>
  </si>
  <si>
    <t>Please check that this is what we want to show.</t>
  </si>
  <si>
    <t>Largest supply loss is only ever done for the peak 1-in-20 day.</t>
  </si>
  <si>
    <t>DM</t>
  </si>
  <si>
    <t>LDZ</t>
  </si>
  <si>
    <t>NTS Industrial</t>
  </si>
  <si>
    <t>NTS Power</t>
  </si>
  <si>
    <t>Peak</t>
  </si>
  <si>
    <t>2019/20</t>
  </si>
  <si>
    <t xml:space="preserve">77 - 125 </t>
  </si>
  <si>
    <t>69 - 122</t>
  </si>
  <si>
    <t>0 - 27</t>
  </si>
  <si>
    <t>0 - 58</t>
  </si>
  <si>
    <t>104 - 125</t>
  </si>
  <si>
    <t>115 - 122</t>
  </si>
  <si>
    <t>14 - 45</t>
  </si>
  <si>
    <t>41 - 70</t>
  </si>
  <si>
    <t>5 -89</t>
  </si>
  <si>
    <t>9 - 58</t>
  </si>
  <si>
    <t>Aggregate LNG supply in mcm</t>
  </si>
  <si>
    <t>2017</t>
  </si>
  <si>
    <t>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</si>
  <si>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</si>
  <si>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</si>
  <si>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</si>
  <si>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</si>
  <si>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</si>
  <si>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</si>
  <si>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</si>
  <si>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</si>
  <si>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</si>
  <si>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</si>
  <si>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</si>
  <si>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</si>
  <si>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Date</t>
  </si>
  <si>
    <t>yes</t>
  </si>
  <si>
    <t>no</t>
  </si>
  <si>
    <t>2016-04-07 11:52</t>
  </si>
  <si>
    <t>kWh/d</t>
  </si>
  <si>
    <t>exit</t>
  </si>
  <si>
    <t>21Z000000000088F</t>
  </si>
  <si>
    <t>Bacton (BBL)</t>
  </si>
  <si>
    <t>BBL company</t>
  </si>
  <si>
    <t>21X-NL-B-A0A0A-Q</t>
  </si>
  <si>
    <t>day</t>
  </si>
  <si>
    <t>Firm Booked</t>
  </si>
  <si>
    <t>isCmpRelevant</t>
  </si>
  <si>
    <t>isNA</t>
  </si>
  <si>
    <t>isCamRelevant</t>
  </si>
  <si>
    <t>flowStatus</t>
  </si>
  <si>
    <t>isUnlimited</t>
  </si>
  <si>
    <t>lastUpdateDateTime</t>
  </si>
  <si>
    <t>value</t>
  </si>
  <si>
    <t>generalRemarks</t>
  </si>
  <si>
    <t>itemRemarks</t>
  </si>
  <si>
    <t>unit</t>
  </si>
  <si>
    <t>directionKey</t>
  </si>
  <si>
    <t>tsoItemIdentifier</t>
  </si>
  <si>
    <t>pointLabel</t>
  </si>
  <si>
    <t>operatorLabel</t>
  </si>
  <si>
    <t>tsoEicCode</t>
  </si>
  <si>
    <t>periodTo</t>
  </si>
  <si>
    <t>periodFrom</t>
  </si>
  <si>
    <t>periodType</t>
  </si>
  <si>
    <t>indicator</t>
  </si>
  <si>
    <t>entry</t>
  </si>
  <si>
    <t>21Z0000000000074</t>
  </si>
  <si>
    <t>Zeebrugge IZT</t>
  </si>
  <si>
    <t>Interconnector</t>
  </si>
  <si>
    <t>21X-GB-B-A0A0A-Z</t>
  </si>
  <si>
    <t>2018-06-23 00:07</t>
  </si>
  <si>
    <t>Actual 2019/20</t>
  </si>
  <si>
    <t>Forecast 2020/21</t>
  </si>
  <si>
    <t>Actual 19/20</t>
  </si>
  <si>
    <t>Forecast 20/21</t>
  </si>
  <si>
    <t>2020/21</t>
  </si>
  <si>
    <t>71-123</t>
  </si>
  <si>
    <t>34-111</t>
  </si>
  <si>
    <t>0-24</t>
  </si>
  <si>
    <t>0-10</t>
  </si>
  <si>
    <t>36-138</t>
  </si>
  <si>
    <t>0-57</t>
  </si>
  <si>
    <t>96-110</t>
  </si>
  <si>
    <t>80-109</t>
  </si>
  <si>
    <t>0-6</t>
  </si>
  <si>
    <t>0-4</t>
  </si>
  <si>
    <t>99-137</t>
  </si>
  <si>
    <t>13-57</t>
  </si>
  <si>
    <t>0-47</t>
  </si>
  <si>
    <t>0-78</t>
  </si>
  <si>
    <t>2020-10-01 06:00</t>
  </si>
  <si>
    <t>2020-10-24 06:00</t>
  </si>
  <si>
    <t>2020-07-27 16:27</t>
  </si>
  <si>
    <t>2020-10-25 06:00</t>
  </si>
  <si>
    <t>2021-03-27 06:00</t>
  </si>
  <si>
    <t>2021-03-28 06:00</t>
  </si>
  <si>
    <t>2021-03-31 06:00</t>
  </si>
  <si>
    <t>2020-07-28 18:10</t>
  </si>
  <si>
    <t>mcm/d</t>
  </si>
  <si>
    <t>Largest supply loss is 87.9 mcm/day for the loss of the pipeline connecting Milford Haven and South Hook LNG supply terminals.</t>
  </si>
  <si>
    <t>Chart 1 data</t>
  </si>
  <si>
    <t>Chart 1</t>
  </si>
  <si>
    <t>Chart 2</t>
  </si>
  <si>
    <t xml:space="preserve">Chart 2 Data </t>
  </si>
  <si>
    <t xml:space="preserve">Figure 4: Daily supply flows for winter 2019/20 </t>
  </si>
  <si>
    <t>UKCS and Norway make up the bulk of supplies</t>
  </si>
  <si>
    <t>LNG and Continent are more peaky due to sensitivuty to prices</t>
  </si>
  <si>
    <t>Cold Day Supply has increased this year to 497 mcm/d, from 454 mcm/d last year. The increase is largely down to LNG and storage</t>
  </si>
  <si>
    <t xml:space="preserve">LNG cold day supply has increased to 97 mcm/d, from 58 mcm/d last year. This is down to the large quantities of LNG that has been arriving in the UK over the past couple of years, moving the 3 year rolling average up considerably. </t>
  </si>
  <si>
    <t>Storage has increased due to withdrawal capacity increases at a number of sites: Holford &amp; Hilltop Farm</t>
  </si>
  <si>
    <t>Notes</t>
  </si>
  <si>
    <t>Peak Supply has increased to 618mcm/d, from 588 mcm/d last year. This has mainly been driven by the increase in withdrawal capacity at Holford ans Hilltop farm storage sites, and an increase in peak supply from Norway to 147mcm/d, taken from the CF Peak number, instead of tasking the largest flows seen across the last three years, which gave 134 mcm/d, as has been the methodology previously.</t>
  </si>
  <si>
    <t xml:space="preserve">Peak Supply largest loss has also increased to 530mcm/d, from 507mcm/d last year as a result of the increase in storage and peak Norwegian supply. Largest Infrastructure loss has increased to 87.9, from 81 due to increase in capapcity at Milford Haven. </t>
  </si>
  <si>
    <t>0-103</t>
  </si>
  <si>
    <t>IUK Actuals 2019-20</t>
  </si>
  <si>
    <t>BBL Actuals 2019-20</t>
  </si>
  <si>
    <t>5-145</t>
  </si>
  <si>
    <t>IUK Booked Capacity (mcm/day) 2020-21</t>
  </si>
  <si>
    <t>BBL Booked Capacity (mcm/day) 2020-21</t>
  </si>
  <si>
    <t>Totals</t>
  </si>
  <si>
    <t>(Milford Haven while still supplying pembroke PS)</t>
  </si>
  <si>
    <t>Data from</t>
  </si>
  <si>
    <t>Scaling Factor</t>
  </si>
  <si>
    <t>MRS stock level in mcm</t>
  </si>
  <si>
    <t>2015/16</t>
  </si>
  <si>
    <t>2016/17</t>
  </si>
  <si>
    <t>2017/18</t>
  </si>
  <si>
    <t>Original Projection</t>
  </si>
  <si>
    <t>Old Projection</t>
  </si>
  <si>
    <t>30 Day Av</t>
  </si>
  <si>
    <t>Projection</t>
  </si>
  <si>
    <t>01-Apr-2018</t>
  </si>
  <si>
    <t>02-Apr-2018</t>
  </si>
  <si>
    <t>03-Apr-2018</t>
  </si>
  <si>
    <t>04-Apr-2018</t>
  </si>
  <si>
    <t>05-Apr-2018</t>
  </si>
  <si>
    <t>06-Apr-2018</t>
  </si>
  <si>
    <t>07-Apr-2018</t>
  </si>
  <si>
    <t>08-Apr-2018</t>
  </si>
  <si>
    <t>09-Apr-2018</t>
  </si>
  <si>
    <t>10-Apr-2018</t>
  </si>
  <si>
    <t>11-Apr-2018</t>
  </si>
  <si>
    <t>12-Apr-2018</t>
  </si>
  <si>
    <t>13-Apr-2018</t>
  </si>
  <si>
    <t>14-Apr-2018</t>
  </si>
  <si>
    <t>15-Apr-2018</t>
  </si>
  <si>
    <t>16-Apr-2018</t>
  </si>
  <si>
    <t>17-Apr-2018</t>
  </si>
  <si>
    <t>18-Apr-2018</t>
  </si>
  <si>
    <t>19-Apr-2018</t>
  </si>
  <si>
    <t>20-Apr-2018</t>
  </si>
  <si>
    <t>21-Apr-2018</t>
  </si>
  <si>
    <t>22-Apr-2018</t>
  </si>
  <si>
    <t>23-Apr-2018</t>
  </si>
  <si>
    <t>24-Apr-2018</t>
  </si>
  <si>
    <t>25-Apr-2018</t>
  </si>
  <si>
    <t>26-Apr-2018</t>
  </si>
  <si>
    <t>27-Apr-2018</t>
  </si>
  <si>
    <t>28-Apr-2018</t>
  </si>
  <si>
    <t>29-Apr-2018</t>
  </si>
  <si>
    <t>30-Apr-2018</t>
  </si>
  <si>
    <t>01-May-2018</t>
  </si>
  <si>
    <t>02-May-2018</t>
  </si>
  <si>
    <t>03-May-2018</t>
  </si>
  <si>
    <t>04-May-2018</t>
  </si>
  <si>
    <t>05-May-2018</t>
  </si>
  <si>
    <t>06-May-2018</t>
  </si>
  <si>
    <t>07-May-2018</t>
  </si>
  <si>
    <t>08-May-2018</t>
  </si>
  <si>
    <t>09-May-2018</t>
  </si>
  <si>
    <t>10-May-2018</t>
  </si>
  <si>
    <t>11-May-2018</t>
  </si>
  <si>
    <t>12-May-2018</t>
  </si>
  <si>
    <t>13-May-2018</t>
  </si>
  <si>
    <t>14-May-2018</t>
  </si>
  <si>
    <t>15-May-2018</t>
  </si>
  <si>
    <t>16-May-2018</t>
  </si>
  <si>
    <t>17-May-2018</t>
  </si>
  <si>
    <t>18-May-2018</t>
  </si>
  <si>
    <t>19-May-2018</t>
  </si>
  <si>
    <t>20-May-2018</t>
  </si>
  <si>
    <t>21-May-2018</t>
  </si>
  <si>
    <t>22-May-2018</t>
  </si>
  <si>
    <t>23-May-2018</t>
  </si>
  <si>
    <t>24-May-2018</t>
  </si>
  <si>
    <t>25-May-2018</t>
  </si>
  <si>
    <t>26-May-2018</t>
  </si>
  <si>
    <t>27-May-2018</t>
  </si>
  <si>
    <t>28-May-2018</t>
  </si>
  <si>
    <t>29-May-2018</t>
  </si>
  <si>
    <t>30-May-2018</t>
  </si>
  <si>
    <t>31-May-2018</t>
  </si>
  <si>
    <t>01-Jun-2018</t>
  </si>
  <si>
    <t>02-Jun-2018</t>
  </si>
  <si>
    <t>03-Jun-2018</t>
  </si>
  <si>
    <t>04-Jun-2018</t>
  </si>
  <si>
    <t>05-Jun-2018</t>
  </si>
  <si>
    <t>06-Jun-2018</t>
  </si>
  <si>
    <t>07-Jun-2018</t>
  </si>
  <si>
    <t>08-Jun-2018</t>
  </si>
  <si>
    <t>09-Jun-2018</t>
  </si>
  <si>
    <t>10-Jun-2018</t>
  </si>
  <si>
    <t>11-Jun-2018</t>
  </si>
  <si>
    <t>12-Jun-2018</t>
  </si>
  <si>
    <t>13-Jun-2018</t>
  </si>
  <si>
    <t>14-Jun-2018</t>
  </si>
  <si>
    <t>15-Jun-2018</t>
  </si>
  <si>
    <t>16-Jun-2018</t>
  </si>
  <si>
    <t>17-Jun-2018</t>
  </si>
  <si>
    <t>18-Jun-2018</t>
  </si>
  <si>
    <t>19-Jun-2018</t>
  </si>
  <si>
    <t>20-Jun-2018</t>
  </si>
  <si>
    <t>21-Jun-2018</t>
  </si>
  <si>
    <t>22-Jun-2018</t>
  </si>
  <si>
    <t>23-Jun-2018</t>
  </si>
  <si>
    <t>24-Jun-2018</t>
  </si>
  <si>
    <t>25-Jun-2018</t>
  </si>
  <si>
    <t>26-Jun-2018</t>
  </si>
  <si>
    <t>27-Jun-2018</t>
  </si>
  <si>
    <t>28-Jun-2018</t>
  </si>
  <si>
    <t>29-Jun-2018</t>
  </si>
  <si>
    <t>30-Jun-2018</t>
  </si>
  <si>
    <t>01-Jul-2018</t>
  </si>
  <si>
    <t>02-Jul-2018</t>
  </si>
  <si>
    <t>03-Jul-2018</t>
  </si>
  <si>
    <t>04-Jul-2018</t>
  </si>
  <si>
    <t>05-Jul-2018</t>
  </si>
  <si>
    <t>06-Jul-2018</t>
  </si>
  <si>
    <t>07-Jul-2018</t>
  </si>
  <si>
    <t>08-Jul-2018</t>
  </si>
  <si>
    <t>09-Jul-2018</t>
  </si>
  <si>
    <t>10-Jul-2018</t>
  </si>
  <si>
    <t>11-Jul-2018</t>
  </si>
  <si>
    <t>12-Jul-2018</t>
  </si>
  <si>
    <t>13-Jul-2018</t>
  </si>
  <si>
    <t>14-Jul-2018</t>
  </si>
  <si>
    <t>15-Jul-2018</t>
  </si>
  <si>
    <t>16-Jul-2018</t>
  </si>
  <si>
    <t>17-Jul-2018</t>
  </si>
  <si>
    <t>18-Jul-2018</t>
  </si>
  <si>
    <t>19-Jul-2018</t>
  </si>
  <si>
    <t>20-Jul-2018</t>
  </si>
  <si>
    <t>21-Jul-2018</t>
  </si>
  <si>
    <t>22-Jul-2018</t>
  </si>
  <si>
    <t>23-Jul-2018</t>
  </si>
  <si>
    <t>24-Jul-2018</t>
  </si>
  <si>
    <t>25-Jul-2018</t>
  </si>
  <si>
    <t>26-Jul-2018</t>
  </si>
  <si>
    <t>27-Jul-2018</t>
  </si>
  <si>
    <t>28-Jul-2018</t>
  </si>
  <si>
    <t>29-Jul-2018</t>
  </si>
  <si>
    <t>30-Jul-2018</t>
  </si>
  <si>
    <t>31-Jul-2018</t>
  </si>
  <si>
    <t>01-Aug-2018</t>
  </si>
  <si>
    <t>02-Aug-2018</t>
  </si>
  <si>
    <t>03-Aug-2018</t>
  </si>
  <si>
    <t>04-Aug-2018</t>
  </si>
  <si>
    <t>05-Aug-2018</t>
  </si>
  <si>
    <t>06-Aug-2018</t>
  </si>
  <si>
    <t>07-Aug-2018</t>
  </si>
  <si>
    <t>08-Aug-2018</t>
  </si>
  <si>
    <t>09-Aug-2018</t>
  </si>
  <si>
    <t>10-Aug-2018</t>
  </si>
  <si>
    <t>11-Aug-2018</t>
  </si>
  <si>
    <t>12-Aug-2018</t>
  </si>
  <si>
    <t>13-Aug-2018</t>
  </si>
  <si>
    <t>14-Aug-2018</t>
  </si>
  <si>
    <t>15-Aug-2018</t>
  </si>
  <si>
    <t>16-Aug-2018</t>
  </si>
  <si>
    <t>17-Aug-2018</t>
  </si>
  <si>
    <t>18-Aug-2018</t>
  </si>
  <si>
    <t>19-Aug-2018</t>
  </si>
  <si>
    <t>20-Aug-2018</t>
  </si>
  <si>
    <t>21-Aug-2018</t>
  </si>
  <si>
    <t>22-Aug-2018</t>
  </si>
  <si>
    <t>23-Aug-2018</t>
  </si>
  <si>
    <t>24-Aug-2018</t>
  </si>
  <si>
    <t>25-Aug-2018</t>
  </si>
  <si>
    <t>26-Aug-2018</t>
  </si>
  <si>
    <t>27-Aug-2018</t>
  </si>
  <si>
    <t>28-Aug-2018</t>
  </si>
  <si>
    <t>29-Aug-2018</t>
  </si>
  <si>
    <t>30-Aug-2018</t>
  </si>
  <si>
    <t>31-Aug-2018</t>
  </si>
  <si>
    <t>01-Sep-2018</t>
  </si>
  <si>
    <t>02-Sep-2018</t>
  </si>
  <si>
    <t>03-Sep-2018</t>
  </si>
  <si>
    <t>04-Sep-2018</t>
  </si>
  <si>
    <t>05-Sep-2018</t>
  </si>
  <si>
    <t>06-Sep-2018</t>
  </si>
  <si>
    <t>07-Sep-2018</t>
  </si>
  <si>
    <t>08-Sep-2018</t>
  </si>
  <si>
    <t>09-Sep-2018</t>
  </si>
  <si>
    <t>10-Sep-2018</t>
  </si>
  <si>
    <t>11-Sep-2018</t>
  </si>
  <si>
    <t>12-Sep-2018</t>
  </si>
  <si>
    <t>13-Sep-2018</t>
  </si>
  <si>
    <t>14-Sep-2018</t>
  </si>
  <si>
    <t>15-Sep-2018</t>
  </si>
  <si>
    <t>16-Sep-2018</t>
  </si>
  <si>
    <t>17-Sep-2018</t>
  </si>
  <si>
    <t>18-Sep-2018</t>
  </si>
  <si>
    <t>19-Sep-2018</t>
  </si>
  <si>
    <t>20-Sep-2018</t>
  </si>
  <si>
    <t>21-Sep-2018</t>
  </si>
  <si>
    <t>22-Sep-2018</t>
  </si>
  <si>
    <t>23-Sep-2018</t>
  </si>
  <si>
    <t>24-Sep-2018</t>
  </si>
  <si>
    <t>25-Sep-2018</t>
  </si>
  <si>
    <t>26-Sep-2018</t>
  </si>
  <si>
    <t>27-Sep-2018</t>
  </si>
  <si>
    <t>28-Sep-2018</t>
  </si>
  <si>
    <t>29-Sep-2018</t>
  </si>
  <si>
    <t>30-Sep-2018</t>
  </si>
  <si>
    <t>01-Oct-2018</t>
  </si>
  <si>
    <t>02-Oct-2018</t>
  </si>
  <si>
    <t>03-Oct-2018</t>
  </si>
  <si>
    <t>04-Oct-2018</t>
  </si>
  <si>
    <t>05-Oct-2018</t>
  </si>
  <si>
    <t>06-Oct-2018</t>
  </si>
  <si>
    <t>07-Oct-2018</t>
  </si>
  <si>
    <t>08-Oct-2018</t>
  </si>
  <si>
    <t>09-Oct-2018</t>
  </si>
  <si>
    <t>10-Oct-2018</t>
  </si>
  <si>
    <t>11-Oct-2018</t>
  </si>
  <si>
    <t>12-Oct-2018</t>
  </si>
  <si>
    <t>13-Oct-2018</t>
  </si>
  <si>
    <t>14-Oct-2018</t>
  </si>
  <si>
    <t>15-Oct-2018</t>
  </si>
  <si>
    <t>16-Oct-2018</t>
  </si>
  <si>
    <t>17-Oct-2018</t>
  </si>
  <si>
    <t>18-Oct-2018</t>
  </si>
  <si>
    <t>19-Oct-2018</t>
  </si>
  <si>
    <t>20-Oct-2018</t>
  </si>
  <si>
    <t>21-Oct-2018</t>
  </si>
  <si>
    <t>22-Oct-2018</t>
  </si>
  <si>
    <t>23-Oct-2018</t>
  </si>
  <si>
    <t>24-Oct-2018</t>
  </si>
  <si>
    <t>25-Oct-2018</t>
  </si>
  <si>
    <t>26-Oct-2018</t>
  </si>
  <si>
    <t>27-Oct-2018</t>
  </si>
  <si>
    <t>28-Oct-2018</t>
  </si>
  <si>
    <t>29-Oct-2018</t>
  </si>
  <si>
    <t>30-Oct-2018</t>
  </si>
  <si>
    <t>31-Oct-2018</t>
  </si>
  <si>
    <t>01-Nov-2018</t>
  </si>
  <si>
    <t>02-Nov-2018</t>
  </si>
  <si>
    <t>03-Nov-2018</t>
  </si>
  <si>
    <t>04-Nov-2018</t>
  </si>
  <si>
    <t>05-Nov-2018</t>
  </si>
  <si>
    <t>06-Nov-2018</t>
  </si>
  <si>
    <t>07-Nov-2018</t>
  </si>
  <si>
    <t>08-Nov-2018</t>
  </si>
  <si>
    <t>09-Nov-2018</t>
  </si>
  <si>
    <t>10-Nov-2018</t>
  </si>
  <si>
    <t>11-Nov-2018</t>
  </si>
  <si>
    <t>12-Nov-2018</t>
  </si>
  <si>
    <t>13-Nov-2018</t>
  </si>
  <si>
    <t>14-Nov-2018</t>
  </si>
  <si>
    <t>15-Nov-2018</t>
  </si>
  <si>
    <t>16-Nov-2018</t>
  </si>
  <si>
    <t>17-Nov-2018</t>
  </si>
  <si>
    <t>18-Nov-2018</t>
  </si>
  <si>
    <t>19-Nov-2018</t>
  </si>
  <si>
    <t>20-Nov-2018</t>
  </si>
  <si>
    <t>21-Nov-2018</t>
  </si>
  <si>
    <t>22-Nov-2018</t>
  </si>
  <si>
    <t>23-Nov-2018</t>
  </si>
  <si>
    <t>24-Nov-2018</t>
  </si>
  <si>
    <t>25-Nov-2018</t>
  </si>
  <si>
    <t>26-Nov-2018</t>
  </si>
  <si>
    <t>27-Nov-2018</t>
  </si>
  <si>
    <t>28-Nov-2018</t>
  </si>
  <si>
    <t>29-Nov-2018</t>
  </si>
  <si>
    <t>30-Nov-2018</t>
  </si>
  <si>
    <t>01-Dec-2018</t>
  </si>
  <si>
    <t>02-Dec-2018</t>
  </si>
  <si>
    <t>03-Dec-2018</t>
  </si>
  <si>
    <t>04-Dec-2018</t>
  </si>
  <si>
    <t>05-Dec-2018</t>
  </si>
  <si>
    <t>06-Dec-2018</t>
  </si>
  <si>
    <t>07-Dec-2018</t>
  </si>
  <si>
    <t>08-Dec-2018</t>
  </si>
  <si>
    <t>09-Dec-2018</t>
  </si>
  <si>
    <t>10-Dec-2018</t>
  </si>
  <si>
    <t>11-Dec-2018</t>
  </si>
  <si>
    <t>12-Dec-2018</t>
  </si>
  <si>
    <t>13-Dec-2018</t>
  </si>
  <si>
    <t>14-Dec-2018</t>
  </si>
  <si>
    <t>15-Dec-2018</t>
  </si>
  <si>
    <t>16-Dec-2018</t>
  </si>
  <si>
    <t>17-Dec-2018</t>
  </si>
  <si>
    <t>18-Dec-2018</t>
  </si>
  <si>
    <t>19-Dec-2018</t>
  </si>
  <si>
    <t>20-Dec-2018</t>
  </si>
  <si>
    <t>21-Dec-2018</t>
  </si>
  <si>
    <t>22-Dec-2018</t>
  </si>
  <si>
    <t>23-Dec-2018</t>
  </si>
  <si>
    <t>24-Dec-2018</t>
  </si>
  <si>
    <t>25-Dec-2018</t>
  </si>
  <si>
    <t>26-Dec-2018</t>
  </si>
  <si>
    <t>27-Dec-2018</t>
  </si>
  <si>
    <t>28-Dec-2018</t>
  </si>
  <si>
    <t>29-Dec-2018</t>
  </si>
  <si>
    <t>30-Dec-2018</t>
  </si>
  <si>
    <t>31-Dec-2018</t>
  </si>
  <si>
    <t>01-Jan-2019</t>
  </si>
  <si>
    <t>02-Jan-2019</t>
  </si>
  <si>
    <t>03-Jan-2019</t>
  </si>
  <si>
    <t>04-Jan-2019</t>
  </si>
  <si>
    <t>05-Jan-2019</t>
  </si>
  <si>
    <t>06-Jan-2019</t>
  </si>
  <si>
    <t>07-Jan-2019</t>
  </si>
  <si>
    <t>08-Jan-2019</t>
  </si>
  <si>
    <t>09-Jan-2019</t>
  </si>
  <si>
    <t>10-Jan-2019</t>
  </si>
  <si>
    <t>11-Jan-2019</t>
  </si>
  <si>
    <t>12-Jan-2019</t>
  </si>
  <si>
    <t>13-Jan-2019</t>
  </si>
  <si>
    <t>14-Jan-2019</t>
  </si>
  <si>
    <t>15-Jan-2019</t>
  </si>
  <si>
    <t>16-Jan-2019</t>
  </si>
  <si>
    <t>17-Jan-2019</t>
  </si>
  <si>
    <t>18-Jan-2019</t>
  </si>
  <si>
    <t>19-Jan-2019</t>
  </si>
  <si>
    <t>20-Jan-2019</t>
  </si>
  <si>
    <t>21-Jan-2019</t>
  </si>
  <si>
    <t>22-Jan-2019</t>
  </si>
  <si>
    <t>23-Jan-2019</t>
  </si>
  <si>
    <t>24-Jan-2019</t>
  </si>
  <si>
    <t>25-Jan-2019</t>
  </si>
  <si>
    <t>26-Jan-2019</t>
  </si>
  <si>
    <t>27-Jan-2019</t>
  </si>
  <si>
    <t>Continued Milford Supply</t>
  </si>
  <si>
    <t>Peak demand*</t>
  </si>
  <si>
    <t>* 531 mcm/d includes 1.5mcm of LDZ and NTS shrinkage</t>
  </si>
  <si>
    <t>October to March winter</t>
  </si>
  <si>
    <t>2013/14</t>
  </si>
  <si>
    <t>2014/15</t>
  </si>
  <si>
    <t>bcm</t>
  </si>
  <si>
    <t>Weather corrected</t>
  </si>
  <si>
    <t>DM + Industrial</t>
  </si>
  <si>
    <t>Total power</t>
  </si>
  <si>
    <t>Total demand</t>
  </si>
  <si>
    <t>IUK export</t>
  </si>
  <si>
    <t>Storage injection</t>
  </si>
  <si>
    <t>GB Total</t>
  </si>
  <si>
    <t xml:space="preserve">Winter Demand </t>
  </si>
  <si>
    <t>DM ex. generation</t>
  </si>
  <si>
    <t>Above table has been adjusted to include shrinkage to align with historical years</t>
  </si>
  <si>
    <t xml:space="preserve">LNG supply has continued to arrive at pace to the UK as global production remains high, with send-out to the NTS continuing to increase. </t>
  </si>
  <si>
    <t>2011</t>
  </si>
  <si>
    <t>2012</t>
  </si>
  <si>
    <t>2013</t>
  </si>
  <si>
    <t>2014</t>
  </si>
  <si>
    <t>2015</t>
  </si>
  <si>
    <t>2016</t>
  </si>
  <si>
    <t>IUK Booked Capacity (mcm/day) 2019-20</t>
  </si>
  <si>
    <t>BBL Booked Capacity (mcm/day) 2019-20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</si>
  <si>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</si>
  <si>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</si>
  <si>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</si>
  <si>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</si>
  <si>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</si>
  <si>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</si>
  <si>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</si>
  <si>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</si>
  <si>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</si>
  <si>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Weather Corrected</t>
  </si>
  <si>
    <t>Figure 1</t>
  </si>
  <si>
    <t>Figure 3</t>
  </si>
  <si>
    <t>Figure 4</t>
  </si>
  <si>
    <t>Please note - Historic data for 2013/14, 2014/15, 2015/16 &amp; 2016/17 have been taken directly from the table from previous Winter Outlook reports</t>
  </si>
  <si>
    <t>1-in-20 storage supply</t>
  </si>
  <si>
    <t>N-1 Largest loss</t>
  </si>
  <si>
    <t>Cold day non-storage supply</t>
  </si>
  <si>
    <t>Cold day storage supply</t>
  </si>
  <si>
    <t>Cold day supply margin</t>
  </si>
  <si>
    <t>(bcm)</t>
  </si>
  <si>
    <t>GB gas demand </t>
  </si>
  <si>
    <t>Total gas demand</t>
  </si>
  <si>
    <t>Gas 1-in-20</t>
  </si>
  <si>
    <t>peak demand</t>
  </si>
  <si>
    <t>% difference</t>
  </si>
  <si>
    <t>from 5 year 1-in-20 projection</t>
  </si>
  <si>
    <t>High case</t>
  </si>
  <si>
    <t>Central case</t>
  </si>
  <si>
    <t>Low case</t>
  </si>
  <si>
    <t>1-in-20 non-storage supply</t>
  </si>
  <si>
    <t>Supply margin under 1-in-20 conditions</t>
  </si>
  <si>
    <t>N-1 supply margin</t>
  </si>
  <si>
    <r>
      <t xml:space="preserve">1-in-20 </t>
    </r>
    <r>
      <rPr>
        <vertAlign val="superscript"/>
        <sz val="11"/>
        <color theme="0"/>
        <rFont val="Arial"/>
        <family val="2"/>
      </rPr>
      <t>3</t>
    </r>
    <r>
      <rPr>
        <sz val="11"/>
        <color theme="0"/>
        <rFont val="Arial"/>
        <family val="2"/>
      </rPr>
      <t xml:space="preserve"> peak demand</t>
    </r>
  </si>
  <si>
    <r>
      <t xml:space="preserve">Cold day </t>
    </r>
    <r>
      <rPr>
        <vertAlign val="superscript"/>
        <sz val="11"/>
        <color theme="0"/>
        <rFont val="Arial"/>
        <family val="2"/>
      </rPr>
      <t>4</t>
    </r>
    <r>
      <rPr>
        <sz val="11"/>
        <color theme="0"/>
        <rFont val="Arial"/>
        <family val="2"/>
      </rPr>
      <t xml:space="preserve"> demand</t>
    </r>
  </si>
  <si>
    <t>(excludes IUK and BBL interconnector exportation and storage injection flows)</t>
  </si>
  <si>
    <t>(includes IUK and BBL interconnector exportation and storage injection flows)</t>
  </si>
  <si>
    <t>Peak and Cold day supply and demand totals for the 2020/21 winter</t>
  </si>
  <si>
    <t>Figure 2</t>
  </si>
  <si>
    <t>Table 1. Forecast Peak and Cold day demand, supply margin and N-1 margin, for winter 2020/21</t>
  </si>
  <si>
    <t>Table 2. Historical (2013/14 - 2019/20) &amp; winter 2020/21 forecast gas demand</t>
  </si>
  <si>
    <t>Table 3. Historical (2019/20) and forecast (2020/21) winter gas demands</t>
  </si>
  <si>
    <t>Booked capacity for winter 2020/21, and historic flows and booked capacity for winter 2019/20 for the BBL and IUK interconnectors (Booked capacity from Entsog as of 10/08/2020)</t>
  </si>
  <si>
    <t>34-116</t>
  </si>
  <si>
    <t>IUK and BBL export</t>
  </si>
  <si>
    <t>Total Non-Storage Supply (NSS)</t>
  </si>
  <si>
    <t xml:space="preserve">Observed, forecast and mean (red bars) supply flows into the NTS </t>
  </si>
  <si>
    <t>Historical LNG monthly send-out – for winter months (October to March)</t>
  </si>
  <si>
    <t>Figure 5</t>
  </si>
  <si>
    <t>MRS stock levels. Historical from October 2015 - September 2020, and Projection for winter 2020/21 (October - March)</t>
  </si>
  <si>
    <t xml:space="preserve">Table 4. Change (%) in peak 1-in-20 total NTS demand across three possible pandemic scenarios during the 2020/21 winter </t>
  </si>
  <si>
    <t>Table 5. Observed (2019/20) and forecast winter (2020/21) gas supplies</t>
  </si>
  <si>
    <t>Forecast Graph</t>
  </si>
  <si>
    <t>Non-power daily metered</t>
  </si>
  <si>
    <t>Non daily metered</t>
  </si>
  <si>
    <t>Cold demand</t>
  </si>
  <si>
    <t>Warm demand</t>
  </si>
  <si>
    <t>Seasonal Normal</t>
  </si>
  <si>
    <t>Peak day</t>
  </si>
  <si>
    <t>Cold, Warm &amp; Seasonal Normal total demands (columns I:K) include LDZ &amp; NTS shrinkage.</t>
  </si>
  <si>
    <t>Shrinkage is not included as a separate item as it is so small compared to other components of demand.</t>
  </si>
  <si>
    <t>This is the reason for the difference in the Seasonal Normal total demand and the sum of individual components in C:H),</t>
  </si>
  <si>
    <t>as LDZ and NTS shrinkage are included withing the Seasonal Normal (column K) total demand.</t>
  </si>
  <si>
    <t>Total Graph</t>
  </si>
  <si>
    <t>MCM (excluding shrinkage)</t>
  </si>
  <si>
    <t>2019/20 Actual Demand</t>
  </si>
  <si>
    <t>2019/20 Weather Corrected Demand</t>
  </si>
  <si>
    <t>2020/21 Forecast</t>
  </si>
  <si>
    <t>Peak Graph</t>
  </si>
  <si>
    <t>1 in 20 peak</t>
  </si>
  <si>
    <t>% Difference</t>
  </si>
  <si>
    <t>Historic Gas Demands &amp; Winter 2020/21 Forecast</t>
  </si>
  <si>
    <t>WC</t>
  </si>
  <si>
    <t>FC</t>
  </si>
  <si>
    <t>Cold Day is defined as Day 1 of the Average weather Load Duration Curve (LDC)</t>
  </si>
  <si>
    <t>Very Cold Week is defined as Day 7 of the 1-in-20 LDC</t>
  </si>
  <si>
    <t>Very Cold Month is defined as Day 30 of the 1-in-20 LDC</t>
  </si>
  <si>
    <t>Very Cold Winter is defined as Day 60 of the 1-in-20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</si>
</sst>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[$-F400]h:mm:ss\ AM/PM"/>
    <numFmt numFmtId="166" formatCode="#,##0.0"/>
    <numFmt numFmtId="167" formatCode="0.00000000000000000%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alibri"/>
      <family val="2"/>
      <scheme val="minor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0"/>
      <name val="Calibri"/>
      <family val="2"/>
      <scheme val="minor"/>
    </font>
    <font>
      <sz val="11"/>
      <color indexed="52"/>
      <name val="Calibri"/>
      <family val="2"/>
    </font>
    <font>
      <sz val="1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8"/>
      <name val="Tahoma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1F497D"/>
      <name val="Calibri"/>
      <family val="2"/>
      <scheme val="minor"/>
    </font>
    <font>
      <u/>
      <sz val="5.5"/>
      <color theme="10"/>
      <name val="Calibri"/>
      <family val="2"/>
    </font>
    <font>
      <u/>
      <sz val="10"/>
      <color indexed="12"/>
      <name val="Arial"/>
      <family val="2"/>
    </font>
    <font>
      <b/>
      <sz val="8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name val="Tahoma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1"/>
      <color theme="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11"/>
      <color rgb="FF00B0F0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sz val="11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rgb="FF7030A0"/>
      <name val="Arial"/>
      <family val="2"/>
    </font>
    <font>
      <u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0" tint="-0.24994659260841701"/>
      </patternFill>
    </fill>
    <fill>
      <patternFill patternType="gray125">
        <bgColor theme="0" tint="-0.1499679555650502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A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2D2D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rgb="FFFFFFFF"/>
      </left>
      <right style="medium">
        <color theme="0" tint="-0.24994659260841701"/>
      </right>
      <top style="medium">
        <color rgb="FFFFFFFF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rgb="FFFFFFFF"/>
      </right>
      <top style="medium">
        <color rgb="FFFFFFFF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rgb="FFFFFFFF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theme="0" tint="-0.24994659260841701"/>
      </right>
      <top style="medium">
        <color theme="0" tint="-0.24994659260841701"/>
      </top>
      <bottom style="medium">
        <color rgb="FFFFFFFF"/>
      </bottom>
      <diagonal/>
    </border>
    <border>
      <left style="medium">
        <color theme="0" tint="-0.24994659260841701"/>
      </left>
      <right style="medium">
        <color rgb="FFFFFFFF"/>
      </right>
      <top style="medium">
        <color theme="0" tint="-0.24994659260841701"/>
      </top>
      <bottom style="medium">
        <color rgb="FFFFFFF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rgb="FFFFFFFF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rgb="FFFFFFFF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/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rgb="FF808080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rgb="FF808080"/>
      </right>
      <top/>
      <bottom style="medium">
        <color rgb="FF000000"/>
      </bottom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rgb="FF808080"/>
      </right>
      <top style="medium">
        <color rgb="FF808080"/>
      </top>
      <bottom/>
      <diagonal/>
    </border>
  </borders>
  <cellStyleXfs count="60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" fillId="0" borderId="1" applyNumberFormat="0" applyFill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3" fillId="51" borderId="10" applyNumberFormat="0" applyAlignment="0" applyProtection="0"/>
    <xf numFmtId="0" fontId="11" fillId="6" borderId="4" applyNumberFormat="0" applyAlignment="0" applyProtection="0"/>
    <xf numFmtId="0" fontId="24" fillId="52" borderId="4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3" fillId="51" borderId="10" applyNumberFormat="0" applyAlignment="0" applyProtection="0"/>
    <xf numFmtId="0" fontId="24" fillId="52" borderId="4" applyNumberFormat="0" applyBorder="0" applyAlignment="0" applyProtection="0"/>
    <xf numFmtId="0" fontId="25" fillId="53" borderId="11" applyNumberFormat="0" applyAlignment="0" applyProtection="0"/>
    <xf numFmtId="0" fontId="25" fillId="53" borderId="11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5" fillId="53" borderId="11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54" borderId="8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10" applyNumberFormat="0" applyAlignment="0" applyProtection="0"/>
    <xf numFmtId="0" fontId="32" fillId="38" borderId="10" applyNumberFormat="0" applyAlignment="0" applyProtection="0"/>
    <xf numFmtId="0" fontId="33" fillId="55" borderId="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2" fillId="38" borderId="10" applyNumberFormat="0" applyAlignment="0" applyProtection="0"/>
    <xf numFmtId="0" fontId="24" fillId="56" borderId="0" applyNumberFormat="0" applyBorder="0" applyAlignment="0" applyProtection="0"/>
    <xf numFmtId="0" fontId="34" fillId="0" borderId="1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15" applyNumberFormat="0" applyFill="0" applyAlignment="0" applyProtection="0"/>
    <xf numFmtId="0" fontId="35" fillId="57" borderId="8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6" fillId="58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8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165" fontId="1" fillId="0" borderId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18" fillId="59" borderId="16" applyNumberFormat="0" applyFont="0" applyAlignment="0" applyProtection="0"/>
    <xf numFmtId="0" fontId="39" fillId="60" borderId="17" applyNumberFormat="0" applyAlignment="0" applyProtection="0"/>
    <xf numFmtId="0" fontId="39" fillId="51" borderId="1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61" borderId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2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0" fillId="0" borderId="0" applyFont="0" applyFill="0" applyBorder="0" applyAlignment="0" applyProtection="0"/>
    <xf numFmtId="0" fontId="32" fillId="38" borderId="40" applyNumberFormat="0" applyAlignment="0" applyProtection="0"/>
    <xf numFmtId="0" fontId="31" fillId="0" borderId="44" applyNumberFormat="0" applyFill="0" applyAlignment="0" applyProtection="0"/>
    <xf numFmtId="0" fontId="18" fillId="59" borderId="37" applyNumberFormat="0" applyFont="0" applyAlignment="0" applyProtection="0"/>
    <xf numFmtId="0" fontId="1" fillId="0" borderId="0" applyFont="0" applyFill="0" applyBorder="0"/>
    <xf numFmtId="0" fontId="23" fillId="51" borderId="40" applyNumberFormat="0" applyAlignment="0" applyProtection="0"/>
    <xf numFmtId="0" fontId="18" fillId="59" borderId="41" applyNumberFormat="0" applyFont="0" applyAlignment="0" applyProtection="0"/>
    <xf numFmtId="0" fontId="32" fillId="38" borderId="36" applyNumberFormat="0" applyAlignment="0" applyProtection="0"/>
    <xf numFmtId="0" fontId="23" fillId="51" borderId="40" applyNumberFormat="0" applyAlignment="0" applyProtection="0"/>
    <xf numFmtId="0" fontId="23" fillId="51" borderId="36" applyNumberFormat="0" applyAlignment="0" applyProtection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1" fillId="0" borderId="0" applyFont="0" applyFill="0" applyBorder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2" fillId="38" borderId="40" applyNumberFormat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32" fillId="38" borderId="36" applyNumberFormat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5" fillId="53" borderId="11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2" fillId="38" borderId="10" applyNumberFormat="0" applyAlignment="0" applyProtection="0"/>
    <xf numFmtId="0" fontId="34" fillId="0" borderId="15" applyNumberFormat="0" applyFill="0" applyAlignment="0" applyProtection="0"/>
    <xf numFmtId="0" fontId="36" fillId="58" borderId="0" applyNumberFormat="0" applyBorder="0" applyAlignment="0" applyProtection="0"/>
    <xf numFmtId="0" fontId="1" fillId="0" borderId="0"/>
    <xf numFmtId="0" fontId="38" fillId="0" borderId="0"/>
    <xf numFmtId="0" fontId="18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8" fillId="59" borderId="16" applyNumberFormat="0" applyFont="0" applyAlignment="0" applyProtection="0"/>
    <xf numFmtId="0" fontId="39" fillId="51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23" fillId="51" borderId="36" applyNumberFormat="0" applyAlignment="0" applyProtection="0"/>
    <xf numFmtId="0" fontId="31" fillId="0" borderId="44" applyNumberFormat="0" applyFill="0" applyAlignment="0" applyProtection="0"/>
    <xf numFmtId="0" fontId="31" fillId="0" borderId="44" applyNumberFormat="0" applyFill="0" applyAlignment="0" applyProtection="0"/>
    <xf numFmtId="0" fontId="32" fillId="38" borderId="40" applyNumberFormat="0" applyAlignment="0" applyProtection="0"/>
    <xf numFmtId="0" fontId="23" fillId="51" borderId="40" applyNumberFormat="0" applyAlignment="0" applyProtection="0"/>
    <xf numFmtId="0" fontId="32" fillId="38" borderId="40" applyNumberFormat="0" applyAlignment="0" applyProtection="0"/>
    <xf numFmtId="0" fontId="23" fillId="51" borderId="32" applyNumberFormat="0" applyAlignment="0" applyProtection="0"/>
    <xf numFmtId="0" fontId="23" fillId="51" borderId="32" applyNumberFormat="0" applyAlignment="0" applyProtection="0"/>
    <xf numFmtId="0" fontId="23" fillId="51" borderId="40" applyNumberFormat="0" applyAlignment="0" applyProtection="0"/>
    <xf numFmtId="0" fontId="31" fillId="0" borderId="44" applyNumberFormat="0" applyFill="0" applyAlignment="0" applyProtection="0"/>
    <xf numFmtId="0" fontId="32" fillId="38" borderId="32" applyNumberFormat="0" applyAlignment="0" applyProtection="0"/>
    <xf numFmtId="0" fontId="32" fillId="38" borderId="32" applyNumberFormat="0" applyAlignment="0" applyProtection="0"/>
    <xf numFmtId="0" fontId="18" fillId="59" borderId="33" applyNumberFormat="0" applyFont="0" applyAlignment="0" applyProtection="0"/>
    <xf numFmtId="0" fontId="18" fillId="59" borderId="33" applyNumberFormat="0" applyFont="0" applyAlignment="0" applyProtection="0"/>
    <xf numFmtId="0" fontId="39" fillId="51" borderId="34" applyNumberFormat="0" applyAlignment="0" applyProtection="0"/>
    <xf numFmtId="0" fontId="39" fillId="51" borderId="34" applyNumberFormat="0" applyAlignment="0" applyProtection="0"/>
    <xf numFmtId="0" fontId="42" fillId="0" borderId="35" applyNumberFormat="0" applyFill="0" applyAlignment="0" applyProtection="0"/>
    <xf numFmtId="0" fontId="42" fillId="0" borderId="35" applyNumberFormat="0" applyFill="0" applyAlignment="0" applyProtection="0"/>
    <xf numFmtId="0" fontId="18" fillId="59" borderId="37" applyNumberFormat="0" applyFont="0" applyAlignment="0" applyProtection="0"/>
    <xf numFmtId="0" fontId="39" fillId="51" borderId="38" applyNumberFormat="0" applyAlignment="0" applyProtection="0"/>
    <xf numFmtId="0" fontId="39" fillId="51" borderId="38" applyNumberFormat="0" applyAlignment="0" applyProtection="0"/>
    <xf numFmtId="0" fontId="42" fillId="0" borderId="39" applyNumberFormat="0" applyFill="0" applyAlignment="0" applyProtection="0"/>
    <xf numFmtId="0" fontId="42" fillId="0" borderId="39" applyNumberFormat="0" applyFill="0" applyAlignment="0" applyProtection="0"/>
    <xf numFmtId="0" fontId="18" fillId="59" borderId="41" applyNumberFormat="0" applyFont="0" applyAlignment="0" applyProtection="0"/>
    <xf numFmtId="0" fontId="39" fillId="51" borderId="42" applyNumberFormat="0" applyAlignment="0" applyProtection="0"/>
    <xf numFmtId="0" fontId="39" fillId="51" borderId="42" applyNumberFormat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20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39" fillId="60" borderId="42" applyNumberFormat="0" applyAlignment="0" applyProtection="0"/>
    <xf numFmtId="0" fontId="39" fillId="51" borderId="42" applyNumberFormat="0" applyAlignment="0" applyProtection="0"/>
    <xf numFmtId="0" fontId="42" fillId="0" borderId="45" applyNumberFormat="0" applyFill="0" applyAlignment="0" applyProtection="0"/>
    <xf numFmtId="0" fontId="42" fillId="0" borderId="43" applyNumberFormat="0" applyFill="0" applyAlignment="0" applyProtection="0"/>
    <xf numFmtId="0" fontId="24" fillId="61" borderId="0" applyNumberFormat="0" applyBorder="0" applyAlignment="0" applyProtection="0"/>
    <xf numFmtId="9" fontId="38" fillId="0" borderId="0" applyFont="0" applyFill="0" applyBorder="0" applyAlignment="0" applyProtection="0"/>
    <xf numFmtId="0" fontId="51" fillId="0" borderId="0"/>
    <xf numFmtId="0" fontId="52" fillId="0" borderId="0"/>
    <xf numFmtId="0" fontId="53" fillId="0" borderId="1" applyNumberFormat="0" applyFill="0" applyAlignment="0" applyProtection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57" fillId="3" borderId="0" applyNumberFormat="0" applyBorder="0" applyAlignment="0" applyProtection="0"/>
    <xf numFmtId="0" fontId="58" fillId="4" borderId="0" applyNumberFormat="0" applyBorder="0" applyAlignment="0" applyProtection="0"/>
    <xf numFmtId="0" fontId="59" fillId="5" borderId="4" applyNumberFormat="0" applyAlignment="0" applyProtection="0"/>
    <xf numFmtId="0" fontId="60" fillId="6" borderId="5" applyNumberFormat="0" applyAlignment="0" applyProtection="0"/>
    <xf numFmtId="0" fontId="61" fillId="6" borderId="4" applyNumberFormat="0" applyAlignment="0" applyProtection="0"/>
    <xf numFmtId="0" fontId="62" fillId="0" borderId="6" applyNumberFormat="0" applyFill="0" applyAlignment="0" applyProtection="0"/>
    <xf numFmtId="0" fontId="63" fillId="7" borderId="7" applyNumberFormat="0" applyAlignment="0" applyProtection="0"/>
    <xf numFmtId="0" fontId="64" fillId="0" borderId="0" applyNumberFormat="0" applyFill="0" applyBorder="0" applyAlignment="0" applyProtection="0"/>
    <xf numFmtId="0" fontId="52" fillId="8" borderId="8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67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67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3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9" fontId="1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40" applyNumberFormat="0" applyAlignment="0" applyProtection="0"/>
    <xf numFmtId="0" fontId="25" fillId="53" borderId="11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44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40" applyNumberFormat="0" applyAlignment="0" applyProtection="0"/>
    <xf numFmtId="0" fontId="24" fillId="56" borderId="0" applyNumberFormat="0" applyBorder="0" applyAlignment="0" applyProtection="0"/>
    <xf numFmtId="0" fontId="36" fillId="58" borderId="0" applyNumberFormat="0" applyBorder="0" applyAlignment="0" applyProtection="0"/>
    <xf numFmtId="0" fontId="19" fillId="0" borderId="0"/>
    <xf numFmtId="0" fontId="38" fillId="0" borderId="0"/>
    <xf numFmtId="0" fontId="18" fillId="0" borderId="0"/>
    <xf numFmtId="0" fontId="18" fillId="59" borderId="41" applyNumberFormat="0" applyFont="0" applyAlignment="0" applyProtection="0"/>
    <xf numFmtId="0" fontId="1" fillId="8" borderId="8" applyNumberFormat="0" applyFont="0" applyAlignment="0" applyProtection="0"/>
    <xf numFmtId="0" fontId="39" fillId="60" borderId="42" applyNumberFormat="0" applyAlignment="0" applyProtection="0"/>
    <xf numFmtId="0" fontId="42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59" borderId="41" applyNumberFormat="0" applyFont="0" applyAlignment="0" applyProtection="0"/>
    <xf numFmtId="0" fontId="32" fillId="38" borderId="40" applyNumberFormat="0" applyAlignment="0" applyProtection="0"/>
    <xf numFmtId="0" fontId="23" fillId="51" borderId="40" applyNumberFormat="0" applyAlignment="0" applyProtection="0"/>
    <xf numFmtId="0" fontId="32" fillId="38" borderId="40" applyNumberFormat="0" applyAlignment="0" applyProtection="0"/>
    <xf numFmtId="0" fontId="23" fillId="51" borderId="40" applyNumberFormat="0" applyAlignment="0" applyProtection="0"/>
    <xf numFmtId="0" fontId="31" fillId="0" borderId="44" applyNumberFormat="0" applyFill="0" applyAlignment="0" applyProtection="0"/>
    <xf numFmtId="0" fontId="32" fillId="38" borderId="40" applyNumberFormat="0" applyAlignment="0" applyProtection="0"/>
    <xf numFmtId="0" fontId="18" fillId="59" borderId="41" applyNumberFormat="0" applyFont="0" applyAlignment="0" applyProtection="0"/>
    <xf numFmtId="0" fontId="39" fillId="51" borderId="42" applyNumberFormat="0" applyAlignment="0" applyProtection="0"/>
    <xf numFmtId="0" fontId="42" fillId="0" borderId="43" applyNumberFormat="0" applyFill="0" applyAlignment="0" applyProtection="0"/>
    <xf numFmtId="0" fontId="23" fillId="51" borderId="40" applyNumberFormat="0" applyAlignment="0" applyProtection="0"/>
    <xf numFmtId="0" fontId="23" fillId="51" borderId="40" applyNumberFormat="0" applyAlignment="0" applyProtection="0"/>
    <xf numFmtId="0" fontId="23" fillId="51" borderId="40" applyNumberFormat="0" applyAlignment="0" applyProtection="0"/>
    <xf numFmtId="0" fontId="32" fillId="38" borderId="40" applyNumberFormat="0" applyAlignment="0" applyProtection="0"/>
    <xf numFmtId="0" fontId="32" fillId="38" borderId="40" applyNumberFormat="0" applyAlignment="0" applyProtection="0"/>
    <xf numFmtId="0" fontId="18" fillId="59" borderId="41" applyNumberFormat="0" applyFont="0" applyAlignment="0" applyProtection="0"/>
    <xf numFmtId="0" fontId="18" fillId="59" borderId="41" applyNumberFormat="0" applyFont="0" applyAlignment="0" applyProtection="0"/>
    <xf numFmtId="0" fontId="39" fillId="51" borderId="42" applyNumberFormat="0" applyAlignment="0" applyProtection="0"/>
    <xf numFmtId="0" fontId="39" fillId="51" borderId="42" applyNumberFormat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18" fillId="59" borderId="41" applyNumberFormat="0" applyFont="0" applyAlignment="0" applyProtection="0"/>
    <xf numFmtId="0" fontId="39" fillId="51" borderId="42" applyNumberFormat="0" applyAlignment="0" applyProtection="0"/>
    <xf numFmtId="0" fontId="39" fillId="51" borderId="42" applyNumberFormat="0" applyAlignment="0" applyProtection="0"/>
    <xf numFmtId="0" fontId="42" fillId="0" borderId="43" applyNumberFormat="0" applyFill="0" applyAlignment="0" applyProtection="0"/>
    <xf numFmtId="0" fontId="42" fillId="0" borderId="43" applyNumberFormat="0" applyFill="0" applyAlignment="0" applyProtection="0"/>
    <xf numFmtId="0" fontId="72" fillId="0" borderId="0"/>
    <xf numFmtId="0" fontId="18" fillId="0" borderId="0"/>
    <xf numFmtId="0" fontId="77" fillId="0" borderId="0" applyNumberFormat="0" applyFill="0" applyBorder="0" applyAlignment="0" applyProtection="0"/>
  </cellStyleXfs>
  <cellXfs count="372">
    <xf numFmtId="0" fontId="0" fillId="0" borderId="0" xfId="0"/>
    <xf numFmtId="0" fontId="19" fillId="0" borderId="0" xfId="281"/>
    <xf numFmtId="1" fontId="24" fillId="56" borderId="0" xfId="267" applyNumberFormat="1"/>
    <xf numFmtId="0" fontId="24" fillId="61" borderId="0" xfId="340"/>
    <xf numFmtId="0" fontId="44" fillId="0" borderId="0" xfId="281" applyFont="1"/>
    <xf numFmtId="0" fontId="45" fillId="0" borderId="0" xfId="355"/>
    <xf numFmtId="164" fontId="19" fillId="0" borderId="0" xfId="281" applyNumberFormat="1"/>
    <xf numFmtId="1" fontId="19" fillId="0" borderId="0" xfId="281" applyNumberFormat="1"/>
    <xf numFmtId="164" fontId="24" fillId="52" borderId="0" xfId="215" applyNumberFormat="1" applyBorder="1"/>
    <xf numFmtId="164" fontId="24" fillId="56" borderId="0" xfId="267" applyNumberFormat="1"/>
    <xf numFmtId="14" fontId="24" fillId="56" borderId="0" xfId="267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6" fillId="0" borderId="0" xfId="0" applyFont="1" applyAlignment="1">
      <alignment horizontal="left" vertical="center"/>
    </xf>
    <xf numFmtId="14" fontId="0" fillId="0" borderId="0" xfId="0" applyNumberFormat="1" applyAlignment="1">
      <alignment horizontal="left"/>
    </xf>
    <xf numFmtId="0" fontId="14" fillId="0" borderId="0" xfId="0" applyFont="1"/>
    <xf numFmtId="0" fontId="0" fillId="0" borderId="0" xfId="0"/>
    <xf numFmtId="0" fontId="19" fillId="0" borderId="0" xfId="281"/>
    <xf numFmtId="164" fontId="19" fillId="0" borderId="0" xfId="281" applyNumberFormat="1"/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0" fillId="0" borderId="0" xfId="0" applyNumberFormat="1"/>
    <xf numFmtId="0" fontId="38" fillId="0" borderId="0" xfId="292"/>
    <xf numFmtId="2" fontId="38" fillId="0" borderId="0" xfId="292" applyNumberFormat="1" applyFont="1"/>
    <xf numFmtId="0" fontId="49" fillId="0" borderId="0" xfId="292" applyFont="1"/>
    <xf numFmtId="0" fontId="68" fillId="0" borderId="0" xfId="281" applyFont="1"/>
    <xf numFmtId="0" fontId="0" fillId="0" borderId="46" xfId="0" applyBorder="1" applyAlignment="1">
      <alignment horizontal="center"/>
    </xf>
    <xf numFmtId="0" fontId="69" fillId="0" borderId="0" xfId="0" applyFont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9" xfId="0" applyBorder="1"/>
    <xf numFmtId="0" fontId="24" fillId="63" borderId="48" xfId="340" applyFill="1" applyBorder="1" applyAlignment="1">
      <alignment horizontal="center"/>
    </xf>
    <xf numFmtId="0" fontId="24" fillId="63" borderId="49" xfId="340" applyFill="1" applyBorder="1" applyAlignment="1">
      <alignment horizontal="center"/>
    </xf>
    <xf numFmtId="0" fontId="24" fillId="63" borderId="58" xfId="340" applyFill="1" applyBorder="1" applyAlignment="1">
      <alignment horizontal="center"/>
    </xf>
    <xf numFmtId="2" fontId="0" fillId="65" borderId="46" xfId="0" applyNumberFormat="1" applyFill="1" applyBorder="1" applyAlignment="1">
      <alignment horizontal="center"/>
    </xf>
    <xf numFmtId="0" fontId="0" fillId="65" borderId="46" xfId="0" applyFill="1" applyBorder="1" applyAlignment="1">
      <alignment horizontal="center"/>
    </xf>
    <xf numFmtId="0" fontId="0" fillId="65" borderId="51" xfId="0" applyFill="1" applyBorder="1" applyAlignment="1">
      <alignment horizontal="center"/>
    </xf>
    <xf numFmtId="0" fontId="0" fillId="65" borderId="53" xfId="0" applyFill="1" applyBorder="1" applyAlignment="1">
      <alignment horizontal="center"/>
    </xf>
    <xf numFmtId="0" fontId="0" fillId="65" borderId="54" xfId="0" applyFill="1" applyBorder="1" applyAlignment="1">
      <alignment horizontal="center"/>
    </xf>
    <xf numFmtId="0" fontId="0" fillId="65" borderId="60" xfId="0" applyFill="1" applyBorder="1" applyAlignment="1">
      <alignment horizontal="center"/>
    </xf>
    <xf numFmtId="0" fontId="16" fillId="0" borderId="0" xfId="0" applyFont="1"/>
    <xf numFmtId="0" fontId="73" fillId="0" borderId="0" xfId="605" applyFont="1" applyAlignment="1">
      <alignment horizontal="center"/>
    </xf>
    <xf numFmtId="0" fontId="0" fillId="0" borderId="0" xfId="0" applyFill="1" applyBorder="1"/>
    <xf numFmtId="2" fontId="0" fillId="65" borderId="51" xfId="0" applyNumberFormat="1" applyFill="1" applyBorder="1" applyAlignment="1">
      <alignment horizontal="center"/>
    </xf>
    <xf numFmtId="2" fontId="0" fillId="65" borderId="59" xfId="0" applyNumberFormat="1" applyFill="1" applyBorder="1" applyAlignment="1">
      <alignment horizontal="center"/>
    </xf>
    <xf numFmtId="0" fontId="74" fillId="0" borderId="0" xfId="0" applyFont="1" applyBorder="1" applyAlignment="1">
      <alignment horizontal="right" vertical="center" wrapText="1"/>
    </xf>
    <xf numFmtId="0" fontId="75" fillId="0" borderId="0" xfId="0" applyFont="1" applyBorder="1" applyAlignment="1">
      <alignment horizontal="right" vertical="center" wrapText="1"/>
    </xf>
    <xf numFmtId="1" fontId="0" fillId="66" borderId="0" xfId="0" applyNumberFormat="1" applyFill="1"/>
    <xf numFmtId="1" fontId="0" fillId="68" borderId="46" xfId="0" applyNumberFormat="1" applyFill="1" applyBorder="1" applyAlignment="1">
      <alignment horizontal="center"/>
    </xf>
    <xf numFmtId="2" fontId="0" fillId="68" borderId="46" xfId="0" applyNumberFormat="1" applyFill="1" applyBorder="1" applyAlignment="1">
      <alignment horizontal="center"/>
    </xf>
    <xf numFmtId="2" fontId="0" fillId="68" borderId="51" xfId="0" applyNumberFormat="1" applyFill="1" applyBorder="1" applyAlignment="1">
      <alignment horizontal="center"/>
    </xf>
    <xf numFmtId="2" fontId="0" fillId="68" borderId="59" xfId="0" applyNumberFormat="1" applyFill="1" applyBorder="1" applyAlignment="1">
      <alignment horizontal="center"/>
    </xf>
    <xf numFmtId="1" fontId="0" fillId="68" borderId="62" xfId="0" applyNumberFormat="1" applyFill="1" applyBorder="1" applyAlignment="1">
      <alignment horizontal="center"/>
    </xf>
    <xf numFmtId="2" fontId="0" fillId="68" borderId="61" xfId="0" applyNumberFormat="1" applyFill="1" applyBorder="1" applyAlignment="1">
      <alignment horizontal="center"/>
    </xf>
    <xf numFmtId="0" fontId="19" fillId="69" borderId="50" xfId="0" applyFont="1" applyFill="1" applyBorder="1" applyAlignment="1">
      <alignment horizontal="center"/>
    </xf>
    <xf numFmtId="0" fontId="19" fillId="69" borderId="46" xfId="0" applyFont="1" applyFill="1" applyBorder="1" applyAlignment="1">
      <alignment horizontal="center"/>
    </xf>
    <xf numFmtId="0" fontId="19" fillId="69" borderId="51" xfId="0" applyFont="1" applyFill="1" applyBorder="1" applyAlignment="1">
      <alignment horizontal="center"/>
    </xf>
    <xf numFmtId="0" fontId="0" fillId="68" borderId="46" xfId="0" applyFill="1" applyBorder="1" applyAlignment="1">
      <alignment horizontal="center"/>
    </xf>
    <xf numFmtId="0" fontId="0" fillId="68" borderId="53" xfId="0" applyFill="1" applyBorder="1" applyAlignment="1">
      <alignment horizontal="center"/>
    </xf>
    <xf numFmtId="0" fontId="19" fillId="68" borderId="46" xfId="0" applyFont="1" applyFill="1" applyBorder="1" applyAlignment="1">
      <alignment horizontal="center"/>
    </xf>
    <xf numFmtId="0" fontId="0" fillId="0" borderId="0" xfId="0" applyBorder="1"/>
    <xf numFmtId="0" fontId="38" fillId="0" borderId="0" xfId="292" applyFill="1" applyBorder="1"/>
    <xf numFmtId="164" fontId="24" fillId="0" borderId="0" xfId="267" applyNumberFormat="1" applyFill="1" applyBorder="1"/>
    <xf numFmtId="0" fontId="76" fillId="0" borderId="0" xfId="292" applyFont="1"/>
    <xf numFmtId="0" fontId="16" fillId="0" borderId="63" xfId="0" applyFont="1" applyBorder="1"/>
    <xf numFmtId="1" fontId="0" fillId="68" borderId="53" xfId="0" applyNumberFormat="1" applyFill="1" applyBorder="1" applyAlignment="1">
      <alignment horizontal="center"/>
    </xf>
    <xf numFmtId="0" fontId="38" fillId="0" borderId="0" xfId="292" applyFill="1" applyBorder="1" applyAlignment="1">
      <alignment horizontal="center"/>
    </xf>
    <xf numFmtId="0" fontId="24" fillId="0" borderId="0" xfId="340" applyFill="1" applyBorder="1" applyAlignment="1">
      <alignment horizontal="center"/>
    </xf>
    <xf numFmtId="0" fontId="35" fillId="0" borderId="0" xfId="272" applyFill="1" applyBorder="1" applyAlignment="1">
      <alignment horizontal="center"/>
    </xf>
    <xf numFmtId="2" fontId="24" fillId="0" borderId="0" xfId="267" applyNumberFormat="1" applyFill="1" applyBorder="1" applyAlignment="1">
      <alignment horizontal="center"/>
    </xf>
    <xf numFmtId="2" fontId="24" fillId="0" borderId="0" xfId="211" applyNumberFormat="1" applyFill="1" applyBorder="1" applyAlignment="1">
      <alignment horizontal="center"/>
    </xf>
    <xf numFmtId="0" fontId="49" fillId="0" borderId="0" xfId="292" applyFont="1" applyFill="1" applyBorder="1"/>
    <xf numFmtId="0" fontId="50" fillId="0" borderId="0" xfId="292" applyFont="1" applyFill="1" applyBorder="1" applyAlignment="1">
      <alignment horizontal="center" wrapText="1"/>
    </xf>
    <xf numFmtId="2" fontId="38" fillId="0" borderId="0" xfId="292" applyNumberFormat="1" applyFont="1" applyFill="1" applyBorder="1" applyAlignment="1">
      <alignment horizontal="center"/>
    </xf>
    <xf numFmtId="0" fontId="73" fillId="0" borderId="0" xfId="605" applyFont="1"/>
    <xf numFmtId="16" fontId="73" fillId="0" borderId="0" xfId="605" applyNumberFormat="1" applyFont="1" applyAlignment="1">
      <alignment horizontal="center"/>
    </xf>
    <xf numFmtId="16" fontId="18" fillId="0" borderId="0" xfId="605" applyNumberFormat="1" applyFont="1" applyAlignment="1">
      <alignment horizontal="center"/>
    </xf>
    <xf numFmtId="0" fontId="18" fillId="0" borderId="0" xfId="606"/>
    <xf numFmtId="0" fontId="77" fillId="0" borderId="0" xfId="607"/>
    <xf numFmtId="0" fontId="18" fillId="0" borderId="0" xfId="606" applyFont="1"/>
    <xf numFmtId="3" fontId="18" fillId="0" borderId="0" xfId="606" applyNumberFormat="1"/>
    <xf numFmtId="16" fontId="18" fillId="0" borderId="0" xfId="606" applyNumberFormat="1"/>
    <xf numFmtId="3" fontId="18" fillId="66" borderId="0" xfId="606" applyNumberFormat="1" applyFill="1"/>
    <xf numFmtId="9" fontId="18" fillId="0" borderId="0" xfId="1" applyNumberFormat="1" applyFont="1"/>
    <xf numFmtId="164" fontId="18" fillId="0" borderId="0" xfId="1" applyNumberFormat="1" applyFont="1"/>
    <xf numFmtId="3" fontId="18" fillId="0" borderId="0" xfId="606" applyNumberFormat="1" applyFill="1"/>
    <xf numFmtId="3" fontId="73" fillId="0" borderId="0" xfId="606" applyNumberFormat="1" applyFont="1"/>
    <xf numFmtId="0" fontId="78" fillId="0" borderId="0" xfId="606" applyFont="1"/>
    <xf numFmtId="3" fontId="78" fillId="0" borderId="0" xfId="606" applyNumberFormat="1" applyFont="1"/>
    <xf numFmtId="9" fontId="18" fillId="0" borderId="0" xfId="1" applyFont="1"/>
    <xf numFmtId="167" fontId="18" fillId="0" borderId="0" xfId="1" applyNumberFormat="1" applyFont="1"/>
    <xf numFmtId="3" fontId="18" fillId="71" borderId="0" xfId="606" applyNumberFormat="1" applyFill="1"/>
    <xf numFmtId="3" fontId="79" fillId="0" borderId="0" xfId="606" applyNumberFormat="1" applyFont="1"/>
    <xf numFmtId="9" fontId="18" fillId="0" borderId="0" xfId="606" applyNumberFormat="1"/>
    <xf numFmtId="14" fontId="18" fillId="0" borderId="0" xfId="605" applyNumberFormat="1" applyFont="1" applyAlignment="1">
      <alignment horizontal="center"/>
    </xf>
    <xf numFmtId="0" fontId="63" fillId="75" borderId="70" xfId="0" applyFont="1" applyFill="1" applyBorder="1" applyAlignment="1">
      <alignment horizontal="left" vertical="center" wrapText="1" readingOrder="1"/>
    </xf>
    <xf numFmtId="0" fontId="63" fillId="75" borderId="71" xfId="0" applyFont="1" applyFill="1" applyBorder="1" applyAlignment="1">
      <alignment horizontal="left" vertical="center" wrapText="1" readingOrder="1"/>
    </xf>
    <xf numFmtId="0" fontId="67" fillId="75" borderId="72" xfId="0" applyFont="1" applyFill="1" applyBorder="1" applyAlignment="1">
      <alignment horizontal="left" vertical="center" wrapText="1" readingOrder="1"/>
    </xf>
    <xf numFmtId="0" fontId="67" fillId="75" borderId="73" xfId="0" applyFont="1" applyFill="1" applyBorder="1" applyAlignment="1">
      <alignment horizontal="left" vertical="center" wrapText="1" readingOrder="1"/>
    </xf>
    <xf numFmtId="0" fontId="67" fillId="75" borderId="74" xfId="0" applyFont="1" applyFill="1" applyBorder="1" applyAlignment="1">
      <alignment horizontal="left" vertical="center" wrapText="1" readingOrder="1"/>
    </xf>
    <xf numFmtId="0" fontId="67" fillId="75" borderId="75" xfId="0" applyFont="1" applyFill="1" applyBorder="1" applyAlignment="1">
      <alignment horizontal="left" vertical="center" wrapText="1" readingOrder="1"/>
    </xf>
    <xf numFmtId="0" fontId="63" fillId="75" borderId="72" xfId="0" applyFont="1" applyFill="1" applyBorder="1" applyAlignment="1">
      <alignment horizontal="left" vertical="center" wrapText="1" readingOrder="1"/>
    </xf>
    <xf numFmtId="0" fontId="67" fillId="75" borderId="83" xfId="0" applyFont="1" applyFill="1" applyBorder="1" applyAlignment="1">
      <alignment horizontal="left" vertical="center" wrapText="1" readingOrder="1"/>
    </xf>
    <xf numFmtId="0" fontId="67" fillId="75" borderId="84" xfId="0" applyFont="1" applyFill="1" applyBorder="1" applyAlignment="1">
      <alignment horizontal="left" vertical="center" wrapText="1" readingOrder="1"/>
    </xf>
    <xf numFmtId="0" fontId="67" fillId="75" borderId="82" xfId="0" applyFont="1" applyFill="1" applyBorder="1" applyAlignment="1">
      <alignment horizontal="left" vertical="center" wrapText="1" readingOrder="1"/>
    </xf>
    <xf numFmtId="10" fontId="67" fillId="75" borderId="84" xfId="0" applyNumberFormat="1" applyFont="1" applyFill="1" applyBorder="1" applyAlignment="1">
      <alignment horizontal="left" vertical="center" wrapText="1" readingOrder="1"/>
    </xf>
    <xf numFmtId="0" fontId="67" fillId="75" borderId="85" xfId="0" applyFont="1" applyFill="1" applyBorder="1" applyAlignment="1">
      <alignment horizontal="left" vertical="center" wrapText="1" readingOrder="1"/>
    </xf>
    <xf numFmtId="0" fontId="67" fillId="75" borderId="86" xfId="0" applyFont="1" applyFill="1" applyBorder="1" applyAlignment="1">
      <alignment horizontal="left" vertical="center" wrapText="1" readingOrder="1"/>
    </xf>
    <xf numFmtId="10" fontId="67" fillId="75" borderId="87" xfId="0" applyNumberFormat="1" applyFont="1" applyFill="1" applyBorder="1" applyAlignment="1">
      <alignment horizontal="left" vertical="center" wrapText="1" readingOrder="1"/>
    </xf>
    <xf numFmtId="0" fontId="63" fillId="75" borderId="76" xfId="0" applyFont="1" applyFill="1" applyBorder="1" applyAlignment="1">
      <alignment horizontal="left" vertical="center" wrapText="1" readingOrder="1"/>
    </xf>
    <xf numFmtId="0" fontId="63" fillId="75" borderId="77" xfId="0" applyFont="1" applyFill="1" applyBorder="1" applyAlignment="1">
      <alignment horizontal="left" vertical="center" wrapText="1" readingOrder="1"/>
    </xf>
    <xf numFmtId="0" fontId="63" fillId="75" borderId="73" xfId="0" applyFont="1" applyFill="1" applyBorder="1" applyAlignment="1">
      <alignment horizontal="left" vertical="center" wrapText="1" readingOrder="1"/>
    </xf>
    <xf numFmtId="0" fontId="63" fillId="75" borderId="80" xfId="0" applyFont="1" applyFill="1" applyBorder="1" applyAlignment="1">
      <alignment horizontal="left" vertical="center" wrapText="1" readingOrder="1"/>
    </xf>
    <xf numFmtId="0" fontId="63" fillId="75" borderId="83" xfId="0" applyFont="1" applyFill="1" applyBorder="1" applyAlignment="1">
      <alignment horizontal="left" vertical="center" wrapText="1" readingOrder="1"/>
    </xf>
    <xf numFmtId="0" fontId="63" fillId="75" borderId="84" xfId="0" applyFont="1" applyFill="1" applyBorder="1" applyAlignment="1">
      <alignment horizontal="left" vertical="center" wrapText="1" readingOrder="1"/>
    </xf>
    <xf numFmtId="0" fontId="83" fillId="74" borderId="0" xfId="605" applyFont="1" applyFill="1" applyAlignment="1">
      <alignment vertical="center"/>
    </xf>
    <xf numFmtId="0" fontId="84" fillId="0" borderId="0" xfId="605" applyFont="1"/>
    <xf numFmtId="0" fontId="52" fillId="0" borderId="0" xfId="0" applyFont="1"/>
    <xf numFmtId="0" fontId="85" fillId="0" borderId="46" xfId="292" applyFont="1" applyBorder="1" applyAlignment="1">
      <alignment horizontal="center" vertical="center" wrapText="1"/>
    </xf>
    <xf numFmtId="0" fontId="85" fillId="61" borderId="46" xfId="340" applyFont="1" applyBorder="1" applyAlignment="1">
      <alignment horizontal="center" vertical="center" wrapText="1"/>
    </xf>
    <xf numFmtId="0" fontId="85" fillId="61" borderId="64" xfId="340" applyFont="1" applyBorder="1" applyAlignment="1">
      <alignment horizontal="center" vertical="center" wrapText="1"/>
    </xf>
    <xf numFmtId="0" fontId="52" fillId="0" borderId="0" xfId="0" applyFont="1" applyFill="1"/>
    <xf numFmtId="0" fontId="18" fillId="0" borderId="31" xfId="340" applyFont="1" applyFill="1" applyBorder="1"/>
    <xf numFmtId="0" fontId="67" fillId="62" borderId="46" xfId="340" applyFont="1" applyFill="1" applyBorder="1" applyAlignment="1">
      <alignment horizontal="center"/>
    </xf>
    <xf numFmtId="0" fontId="52" fillId="67" borderId="46" xfId="0" applyFont="1" applyFill="1" applyBorder="1" applyAlignment="1">
      <alignment horizontal="center"/>
    </xf>
    <xf numFmtId="1" fontId="52" fillId="67" borderId="46" xfId="0" applyNumberFormat="1" applyFont="1" applyFill="1" applyBorder="1" applyAlignment="1">
      <alignment horizontal="center"/>
    </xf>
    <xf numFmtId="0" fontId="85" fillId="64" borderId="46" xfId="292" applyFont="1" applyFill="1" applyBorder="1" applyAlignment="1">
      <alignment horizontal="center"/>
    </xf>
    <xf numFmtId="1" fontId="52" fillId="70" borderId="0" xfId="0" applyNumberFormat="1" applyFont="1" applyFill="1"/>
    <xf numFmtId="2" fontId="52" fillId="0" borderId="0" xfId="0" applyNumberFormat="1" applyFont="1" applyFill="1"/>
    <xf numFmtId="0" fontId="85" fillId="63" borderId="46" xfId="340" applyFont="1" applyFill="1" applyBorder="1" applyAlignment="1">
      <alignment horizontal="center"/>
    </xf>
    <xf numFmtId="1" fontId="85" fillId="64" borderId="46" xfId="292" applyNumberFormat="1" applyFont="1" applyFill="1" applyBorder="1" applyAlignment="1">
      <alignment horizontal="center"/>
    </xf>
    <xf numFmtId="0" fontId="67" fillId="62" borderId="46" xfId="0" applyFont="1" applyFill="1" applyBorder="1" applyAlignment="1">
      <alignment horizontal="center"/>
    </xf>
    <xf numFmtId="1" fontId="85" fillId="67" borderId="46" xfId="0" applyNumberFormat="1" applyFont="1" applyFill="1" applyBorder="1" applyAlignment="1">
      <alignment horizontal="center"/>
    </xf>
    <xf numFmtId="0" fontId="52" fillId="64" borderId="46" xfId="0" applyFont="1" applyFill="1" applyBorder="1" applyAlignment="1">
      <alignment horizontal="center"/>
    </xf>
    <xf numFmtId="1" fontId="52" fillId="0" borderId="0" xfId="0" applyNumberFormat="1" applyFont="1"/>
    <xf numFmtId="164" fontId="52" fillId="67" borderId="46" xfId="0" applyNumberFormat="1" applyFont="1" applyFill="1" applyBorder="1" applyAlignment="1">
      <alignment horizontal="center"/>
    </xf>
    <xf numFmtId="0" fontId="52" fillId="0" borderId="0" xfId="0" applyFont="1" applyFill="1" applyBorder="1"/>
    <xf numFmtId="0" fontId="52" fillId="0" borderId="46" xfId="0" applyFont="1" applyBorder="1" applyAlignment="1">
      <alignment horizontal="center"/>
    </xf>
    <xf numFmtId="1" fontId="52" fillId="0" borderId="46" xfId="0" applyNumberFormat="1" applyFont="1" applyFill="1" applyBorder="1" applyAlignment="1">
      <alignment horizontal="center"/>
    </xf>
    <xf numFmtId="1" fontId="52" fillId="0" borderId="46" xfId="0" applyNumberFormat="1" applyFont="1" applyBorder="1" applyAlignment="1">
      <alignment horizontal="center"/>
    </xf>
    <xf numFmtId="9" fontId="52" fillId="0" borderId="0" xfId="0" applyNumberFormat="1" applyFont="1" applyFill="1"/>
    <xf numFmtId="9" fontId="52" fillId="0" borderId="0" xfId="0" applyNumberFormat="1" applyFont="1"/>
    <xf numFmtId="0" fontId="66" fillId="0" borderId="0" xfId="0" applyFont="1" applyFill="1"/>
    <xf numFmtId="0" fontId="52" fillId="0" borderId="0" xfId="0" applyFont="1" applyFill="1" applyAlignment="1">
      <alignment horizontal="left" vertical="center" indent="1"/>
    </xf>
    <xf numFmtId="1" fontId="52" fillId="0" borderId="0" xfId="0" applyNumberFormat="1" applyFont="1" applyFill="1" applyBorder="1"/>
    <xf numFmtId="0" fontId="18" fillId="0" borderId="0" xfId="340" applyFont="1" applyFill="1" applyBorder="1"/>
    <xf numFmtId="0" fontId="64" fillId="0" borderId="0" xfId="0" applyFont="1" applyFill="1" applyBorder="1"/>
    <xf numFmtId="0" fontId="52" fillId="0" borderId="0" xfId="0" applyFont="1" applyFill="1" applyBorder="1" applyAlignment="1">
      <alignment horizontal="left" vertical="center" indent="1"/>
    </xf>
    <xf numFmtId="0" fontId="86" fillId="0" borderId="0" xfId="0" applyFont="1" applyFill="1" applyBorder="1"/>
    <xf numFmtId="0" fontId="52" fillId="0" borderId="0" xfId="0" applyFont="1" applyAlignment="1">
      <alignment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66" fillId="0" borderId="0" xfId="0" applyFont="1"/>
    <xf numFmtId="0" fontId="85" fillId="0" borderId="0" xfId="281" applyFont="1"/>
    <xf numFmtId="0" fontId="18" fillId="61" borderId="0" xfId="340" applyFont="1"/>
    <xf numFmtId="0" fontId="18" fillId="61" borderId="31" xfId="340" applyFont="1" applyBorder="1"/>
    <xf numFmtId="1" fontId="18" fillId="56" borderId="0" xfId="267" applyNumberFormat="1" applyFont="1"/>
    <xf numFmtId="1" fontId="85" fillId="0" borderId="0" xfId="0" applyNumberFormat="1" applyFont="1"/>
    <xf numFmtId="0" fontId="64" fillId="0" borderId="0" xfId="281" applyFont="1"/>
    <xf numFmtId="0" fontId="85" fillId="0" borderId="31" xfId="281" applyFont="1" applyBorder="1"/>
    <xf numFmtId="1" fontId="85" fillId="0" borderId="0" xfId="281" applyNumberFormat="1" applyFont="1"/>
    <xf numFmtId="1" fontId="85" fillId="0" borderId="31" xfId="281" applyNumberFormat="1" applyFont="1" applyBorder="1"/>
    <xf numFmtId="1" fontId="18" fillId="56" borderId="31" xfId="267" applyNumberFormat="1" applyFont="1" applyBorder="1"/>
    <xf numFmtId="0" fontId="87" fillId="0" borderId="0" xfId="281" applyFont="1"/>
    <xf numFmtId="0" fontId="85" fillId="0" borderId="30" xfId="281" applyFont="1" applyBorder="1"/>
    <xf numFmtId="0" fontId="85" fillId="0" borderId="29" xfId="281" applyFont="1" applyBorder="1"/>
    <xf numFmtId="0" fontId="85" fillId="0" borderId="28" xfId="281" applyFont="1" applyBorder="1"/>
    <xf numFmtId="0" fontId="85" fillId="0" borderId="23" xfId="281" applyFont="1" applyBorder="1"/>
    <xf numFmtId="0" fontId="85" fillId="0" borderId="22" xfId="281" applyFont="1" applyBorder="1"/>
    <xf numFmtId="0" fontId="85" fillId="0" borderId="20" xfId="281" applyFont="1" applyBorder="1"/>
    <xf numFmtId="0" fontId="85" fillId="0" borderId="27" xfId="281" applyFont="1" applyBorder="1" applyProtection="1"/>
    <xf numFmtId="1" fontId="87" fillId="0" borderId="25" xfId="281" applyNumberFormat="1" applyFont="1" applyFill="1" applyBorder="1"/>
    <xf numFmtId="0" fontId="85" fillId="0" borderId="25" xfId="281" applyFont="1" applyFill="1" applyBorder="1"/>
    <xf numFmtId="0" fontId="85" fillId="0" borderId="24" xfId="281" applyFont="1" applyFill="1" applyBorder="1"/>
    <xf numFmtId="1" fontId="85" fillId="0" borderId="25" xfId="281" applyNumberFormat="1" applyFont="1" applyFill="1" applyBorder="1"/>
    <xf numFmtId="0" fontId="85" fillId="0" borderId="26" xfId="281" applyFont="1" applyFill="1" applyBorder="1"/>
    <xf numFmtId="1" fontId="85" fillId="0" borderId="24" xfId="281" applyNumberFormat="1" applyFont="1" applyFill="1" applyBorder="1"/>
    <xf numFmtId="1" fontId="85" fillId="0" borderId="26" xfId="281" applyNumberFormat="1" applyFont="1" applyFill="1" applyBorder="1"/>
    <xf numFmtId="0" fontId="85" fillId="0" borderId="23" xfId="281" applyFont="1" applyBorder="1" applyProtection="1"/>
    <xf numFmtId="1" fontId="87" fillId="0" borderId="21" xfId="281" applyNumberFormat="1" applyFont="1" applyFill="1" applyBorder="1"/>
    <xf numFmtId="1" fontId="87" fillId="0" borderId="22" xfId="281" applyNumberFormat="1" applyFont="1" applyFill="1" applyBorder="1"/>
    <xf numFmtId="0" fontId="85" fillId="0" borderId="21" xfId="281" applyFont="1" applyFill="1" applyBorder="1"/>
    <xf numFmtId="0" fontId="85" fillId="0" borderId="20" xfId="281" applyFont="1" applyFill="1" applyBorder="1"/>
    <xf numFmtId="0" fontId="52" fillId="0" borderId="0" xfId="436" applyFont="1"/>
    <xf numFmtId="0" fontId="67" fillId="74" borderId="0" xfId="436" applyFont="1" applyFill="1"/>
    <xf numFmtId="0" fontId="66" fillId="0" borderId="0" xfId="436" applyFont="1"/>
    <xf numFmtId="3" fontId="52" fillId="0" borderId="0" xfId="0" applyNumberFormat="1" applyFont="1"/>
    <xf numFmtId="3" fontId="52" fillId="0" borderId="0" xfId="436" applyNumberFormat="1" applyFont="1"/>
    <xf numFmtId="166" fontId="52" fillId="0" borderId="0" xfId="436" applyNumberFormat="1" applyFont="1"/>
    <xf numFmtId="3" fontId="52" fillId="0" borderId="0" xfId="436" applyNumberFormat="1" applyFont="1" applyFill="1"/>
    <xf numFmtId="0" fontId="18" fillId="0" borderId="0" xfId="605" applyFont="1"/>
    <xf numFmtId="0" fontId="18" fillId="0" borderId="0" xfId="605" applyFont="1" applyAlignment="1">
      <alignment horizontal="center"/>
    </xf>
    <xf numFmtId="1" fontId="18" fillId="0" borderId="0" xfId="605" applyNumberFormat="1" applyFont="1" applyAlignment="1">
      <alignment horizontal="center"/>
    </xf>
    <xf numFmtId="0" fontId="52" fillId="0" borderId="0" xfId="0" applyFont="1" applyAlignment="1"/>
    <xf numFmtId="0" fontId="85" fillId="0" borderId="0" xfId="43" applyFont="1" applyAlignment="1">
      <alignment horizontal="center"/>
    </xf>
    <xf numFmtId="0" fontId="85" fillId="0" borderId="0" xfId="43" applyFont="1"/>
    <xf numFmtId="0" fontId="64" fillId="0" borderId="0" xfId="43" applyFont="1" applyAlignment="1">
      <alignment horizontal="left"/>
    </xf>
    <xf numFmtId="0" fontId="88" fillId="0" borderId="0" xfId="43" applyFont="1" applyAlignment="1">
      <alignment horizontal="left"/>
    </xf>
    <xf numFmtId="0" fontId="89" fillId="0" borderId="0" xfId="43" applyFont="1" applyAlignment="1">
      <alignment horizontal="left"/>
    </xf>
    <xf numFmtId="0" fontId="63" fillId="72" borderId="46" xfId="43" applyFont="1" applyFill="1" applyBorder="1" applyAlignment="1">
      <alignment horizontal="center" vertical="center" wrapText="1"/>
    </xf>
    <xf numFmtId="0" fontId="18" fillId="0" borderId="0" xfId="43" applyFont="1"/>
    <xf numFmtId="0" fontId="63" fillId="0" borderId="0" xfId="43" applyFont="1" applyAlignment="1">
      <alignment wrapText="1"/>
    </xf>
    <xf numFmtId="0" fontId="63" fillId="72" borderId="62" xfId="43" applyFont="1" applyFill="1" applyBorder="1" applyAlignment="1">
      <alignment horizontal="center" vertical="center" wrapText="1"/>
    </xf>
    <xf numFmtId="0" fontId="90" fillId="72" borderId="50" xfId="43" applyFont="1" applyFill="1" applyBorder="1" applyAlignment="1">
      <alignment horizontal="center" vertical="center" wrapText="1"/>
    </xf>
    <xf numFmtId="0" fontId="90" fillId="72" borderId="51" xfId="43" applyFont="1" applyFill="1" applyBorder="1" applyAlignment="1">
      <alignment horizontal="center" vertical="center" wrapText="1"/>
    </xf>
    <xf numFmtId="0" fontId="85" fillId="73" borderId="46" xfId="43" applyFont="1" applyFill="1" applyBorder="1" applyAlignment="1">
      <alignment horizontal="center"/>
    </xf>
    <xf numFmtId="164" fontId="85" fillId="73" borderId="46" xfId="43" applyNumberFormat="1" applyFont="1" applyFill="1" applyBorder="1" applyAlignment="1">
      <alignment horizontal="center"/>
    </xf>
    <xf numFmtId="164" fontId="85" fillId="73" borderId="62" xfId="43" applyNumberFormat="1" applyFont="1" applyFill="1" applyBorder="1" applyAlignment="1">
      <alignment horizontal="center"/>
    </xf>
    <xf numFmtId="164" fontId="89" fillId="73" borderId="50" xfId="43" applyNumberFormat="1" applyFont="1" applyFill="1" applyBorder="1" applyAlignment="1">
      <alignment horizontal="center"/>
    </xf>
    <xf numFmtId="164" fontId="89" fillId="73" borderId="51" xfId="43" applyNumberFormat="1" applyFont="1" applyFill="1" applyBorder="1" applyAlignment="1">
      <alignment horizontal="center"/>
    </xf>
    <xf numFmtId="0" fontId="91" fillId="73" borderId="46" xfId="43" applyFont="1" applyFill="1" applyBorder="1" applyAlignment="1">
      <alignment horizontal="center"/>
    </xf>
    <xf numFmtId="164" fontId="91" fillId="73" borderId="46" xfId="43" applyNumberFormat="1" applyFont="1" applyFill="1" applyBorder="1" applyAlignment="1">
      <alignment horizontal="center"/>
    </xf>
    <xf numFmtId="164" fontId="91" fillId="73" borderId="62" xfId="43" applyNumberFormat="1" applyFont="1" applyFill="1" applyBorder="1" applyAlignment="1">
      <alignment horizontal="center"/>
    </xf>
    <xf numFmtId="164" fontId="92" fillId="73" borderId="50" xfId="43" applyNumberFormat="1" applyFont="1" applyFill="1" applyBorder="1" applyAlignment="1">
      <alignment horizontal="center"/>
    </xf>
    <xf numFmtId="164" fontId="92" fillId="73" borderId="51" xfId="43" applyNumberFormat="1" applyFont="1" applyFill="1" applyBorder="1" applyAlignment="1">
      <alignment horizontal="center"/>
    </xf>
    <xf numFmtId="0" fontId="91" fillId="0" borderId="0" xfId="43" applyFont="1"/>
    <xf numFmtId="164" fontId="92" fillId="73" borderId="52" xfId="43" applyNumberFormat="1" applyFont="1" applyFill="1" applyBorder="1" applyAlignment="1">
      <alignment horizontal="center"/>
    </xf>
    <xf numFmtId="164" fontId="92" fillId="73" borderId="54" xfId="43" applyNumberFormat="1" applyFont="1" applyFill="1" applyBorder="1" applyAlignment="1">
      <alignment horizontal="center"/>
    </xf>
    <xf numFmtId="0" fontId="63" fillId="0" borderId="66" xfId="43" applyFont="1" applyFill="1" applyBorder="1" applyAlignment="1">
      <alignment horizontal="center" vertical="center" wrapText="1"/>
    </xf>
    <xf numFmtId="0" fontId="63" fillId="0" borderId="67" xfId="43" applyFont="1" applyFill="1" applyBorder="1" applyAlignment="1">
      <alignment horizontal="center" vertical="center" wrapText="1"/>
    </xf>
    <xf numFmtId="0" fontId="63" fillId="0" borderId="68" xfId="43" applyFont="1" applyFill="1" applyBorder="1" applyAlignment="1">
      <alignment horizontal="center" vertical="center" wrapText="1"/>
    </xf>
    <xf numFmtId="0" fontId="63" fillId="75" borderId="59" xfId="43" applyFont="1" applyFill="1" applyBorder="1" applyAlignment="1">
      <alignment horizontal="center" vertical="center" wrapText="1"/>
    </xf>
    <xf numFmtId="0" fontId="63" fillId="75" borderId="46" xfId="43" applyFont="1" applyFill="1" applyBorder="1" applyAlignment="1">
      <alignment horizontal="center" vertical="center" wrapText="1"/>
    </xf>
    <xf numFmtId="0" fontId="67" fillId="75" borderId="59" xfId="43" applyFont="1" applyFill="1" applyBorder="1" applyAlignment="1">
      <alignment horizontal="left"/>
    </xf>
    <xf numFmtId="164" fontId="67" fillId="75" borderId="46" xfId="43" applyNumberFormat="1" applyFont="1" applyFill="1" applyBorder="1" applyAlignment="1">
      <alignment horizontal="center"/>
    </xf>
    <xf numFmtId="0" fontId="64" fillId="0" borderId="0" xfId="43" applyFont="1"/>
    <xf numFmtId="0" fontId="63" fillId="75" borderId="59" xfId="43" applyFont="1" applyFill="1" applyBorder="1" applyAlignment="1">
      <alignment horizontal="left"/>
    </xf>
    <xf numFmtId="164" fontId="63" fillId="75" borderId="46" xfId="43" applyNumberFormat="1" applyFont="1" applyFill="1" applyBorder="1" applyAlignment="1">
      <alignment horizontal="center"/>
    </xf>
    <xf numFmtId="0" fontId="85" fillId="73" borderId="46" xfId="43" applyFont="1" applyFill="1" applyBorder="1" applyAlignment="1">
      <alignment horizontal="left"/>
    </xf>
    <xf numFmtId="0" fontId="91" fillId="73" borderId="46" xfId="43" applyFont="1" applyFill="1" applyBorder="1" applyAlignment="1">
      <alignment horizontal="left"/>
    </xf>
    <xf numFmtId="0" fontId="85" fillId="0" borderId="0" xfId="43" applyFont="1" applyAlignment="1">
      <alignment horizontal="left"/>
    </xf>
    <xf numFmtId="0" fontId="63" fillId="75" borderId="84" xfId="0" applyFont="1" applyFill="1" applyBorder="1" applyAlignment="1">
      <alignment horizontal="left" vertical="top" wrapText="1"/>
    </xf>
    <xf numFmtId="0" fontId="63" fillId="75" borderId="88" xfId="0" applyFont="1" applyFill="1" applyBorder="1" applyAlignment="1" applyProtection="1">
      <alignment horizontal="center"/>
    </xf>
    <xf numFmtId="0" fontId="66" fillId="0" borderId="0" xfId="0" applyFont="1" applyFill="1" applyBorder="1"/>
    <xf numFmtId="0" fontId="63" fillId="75" borderId="91" xfId="0" applyFont="1" applyFill="1" applyBorder="1" applyAlignment="1">
      <alignment horizontal="center" vertical="center" wrapText="1"/>
    </xf>
    <xf numFmtId="1" fontId="67" fillId="75" borderId="91" xfId="0" applyNumberFormat="1" applyFont="1" applyFill="1" applyBorder="1" applyAlignment="1" applyProtection="1">
      <alignment horizontal="left"/>
    </xf>
    <xf numFmtId="1" fontId="67" fillId="75" borderId="93" xfId="0" applyNumberFormat="1" applyFont="1" applyFill="1" applyBorder="1" applyAlignment="1" applyProtection="1">
      <alignment horizontal="left"/>
    </xf>
    <xf numFmtId="0" fontId="93" fillId="0" borderId="0" xfId="0" applyFont="1" applyFill="1" applyBorder="1" applyProtection="1"/>
    <xf numFmtId="1" fontId="93" fillId="0" borderId="0" xfId="0" applyNumberFormat="1" applyFont="1" applyFill="1" applyBorder="1" applyAlignment="1" applyProtection="1">
      <alignment horizontal="center"/>
    </xf>
    <xf numFmtId="9" fontId="52" fillId="0" borderId="0" xfId="1" applyFont="1" applyFill="1" applyBorder="1" applyAlignment="1">
      <alignment horizontal="center"/>
    </xf>
    <xf numFmtId="0" fontId="67" fillId="74" borderId="0" xfId="281" applyFont="1" applyFill="1" applyAlignment="1">
      <alignment horizontal="center" vertical="center"/>
    </xf>
    <xf numFmtId="0" fontId="67" fillId="74" borderId="0" xfId="281" applyFont="1" applyFill="1" applyAlignment="1">
      <alignment horizontal="center"/>
    </xf>
    <xf numFmtId="0" fontId="17" fillId="0" borderId="0" xfId="0" applyFont="1"/>
    <xf numFmtId="3" fontId="1" fillId="0" borderId="0" xfId="436" applyNumberFormat="1"/>
    <xf numFmtId="0" fontId="16" fillId="0" borderId="0" xfId="436" applyFont="1"/>
    <xf numFmtId="0" fontId="63" fillId="75" borderId="46" xfId="43" applyFont="1" applyFill="1" applyBorder="1" applyAlignment="1">
      <alignment horizontal="left" vertical="center" wrapText="1"/>
    </xf>
    <xf numFmtId="0" fontId="63" fillId="75" borderId="62" xfId="43" applyFont="1" applyFill="1" applyBorder="1" applyAlignment="1">
      <alignment horizontal="left" vertical="center" wrapText="1"/>
    </xf>
    <xf numFmtId="164" fontId="67" fillId="75" borderId="46" xfId="43" applyNumberFormat="1" applyFont="1" applyFill="1" applyBorder="1" applyAlignment="1">
      <alignment horizontal="left"/>
    </xf>
    <xf numFmtId="164" fontId="67" fillId="75" borderId="62" xfId="43" applyNumberFormat="1" applyFont="1" applyFill="1" applyBorder="1" applyAlignment="1">
      <alignment horizontal="left"/>
    </xf>
    <xf numFmtId="164" fontId="63" fillId="75" borderId="46" xfId="43" applyNumberFormat="1" applyFont="1" applyFill="1" applyBorder="1" applyAlignment="1">
      <alignment horizontal="left"/>
    </xf>
    <xf numFmtId="164" fontId="63" fillId="75" borderId="62" xfId="43" applyNumberFormat="1" applyFont="1" applyFill="1" applyBorder="1" applyAlignment="1">
      <alignment horizontal="left"/>
    </xf>
    <xf numFmtId="0" fontId="63" fillId="75" borderId="81" xfId="0" applyFont="1" applyFill="1" applyBorder="1" applyAlignment="1">
      <alignment horizontal="left" vertical="center" wrapText="1" readingOrder="1"/>
    </xf>
    <xf numFmtId="0" fontId="63" fillId="75" borderId="77" xfId="0" applyFont="1" applyFill="1" applyBorder="1" applyAlignment="1">
      <alignment horizontal="left" vertical="center" wrapText="1"/>
    </xf>
    <xf numFmtId="0" fontId="63" fillId="75" borderId="92" xfId="0" applyFont="1" applyFill="1" applyBorder="1" applyAlignment="1">
      <alignment horizontal="left" vertical="center" wrapText="1"/>
    </xf>
    <xf numFmtId="49" fontId="67" fillId="75" borderId="77" xfId="0" applyNumberFormat="1" applyFont="1" applyFill="1" applyBorder="1" applyAlignment="1" applyProtection="1">
      <alignment horizontal="left"/>
    </xf>
    <xf numFmtId="1" fontId="67" fillId="75" borderId="77" xfId="0" applyNumberFormat="1" applyFont="1" applyFill="1" applyBorder="1" applyAlignment="1" applyProtection="1">
      <alignment horizontal="left"/>
    </xf>
    <xf numFmtId="1" fontId="67" fillId="75" borderId="92" xfId="0" applyNumberFormat="1" applyFont="1" applyFill="1" applyBorder="1" applyAlignment="1" applyProtection="1">
      <alignment horizontal="left"/>
    </xf>
    <xf numFmtId="49" fontId="67" fillId="75" borderId="94" xfId="0" applyNumberFormat="1" applyFont="1" applyFill="1" applyBorder="1" applyAlignment="1" applyProtection="1">
      <alignment horizontal="left"/>
    </xf>
    <xf numFmtId="49" fontId="67" fillId="75" borderId="95" xfId="0" applyNumberFormat="1" applyFont="1" applyFill="1" applyBorder="1" applyAlignment="1" applyProtection="1">
      <alignment horizontal="left"/>
    </xf>
    <xf numFmtId="1" fontId="63" fillId="75" borderId="91" xfId="0" applyNumberFormat="1" applyFont="1" applyFill="1" applyBorder="1" applyAlignment="1" applyProtection="1">
      <alignment horizontal="left" wrapText="1"/>
    </xf>
    <xf numFmtId="0" fontId="19" fillId="0" borderId="0" xfId="43" applyFont="1" applyProtection="1">
      <protection locked="0"/>
    </xf>
    <xf numFmtId="0" fontId="19" fillId="0" borderId="46" xfId="43" applyFont="1" applyBorder="1" applyAlignment="1" applyProtection="1">
      <alignment horizontal="center" vertical="center" wrapText="1"/>
      <protection locked="0"/>
    </xf>
    <xf numFmtId="0" fontId="19" fillId="0" borderId="0" xfId="43" applyFont="1" applyAlignment="1" applyProtection="1">
      <alignment horizontal="center" vertical="center" wrapText="1"/>
      <protection locked="0"/>
    </xf>
    <xf numFmtId="14" fontId="19" fillId="0" borderId="46" xfId="43" applyNumberFormat="1" applyFont="1" applyBorder="1" applyAlignment="1" applyProtection="1">
      <alignment horizontal="center"/>
    </xf>
    <xf numFmtId="164" fontId="19" fillId="0" borderId="46" xfId="43" applyNumberFormat="1" applyFont="1" applyBorder="1" applyAlignment="1" applyProtection="1">
      <alignment horizontal="center"/>
    </xf>
    <xf numFmtId="0" fontId="19" fillId="0" borderId="0" xfId="43" applyFont="1"/>
    <xf numFmtId="0" fontId="19" fillId="0" borderId="46" xfId="43" applyFont="1" applyBorder="1" applyAlignment="1">
      <alignment horizontal="center" vertical="center" wrapText="1"/>
    </xf>
    <xf numFmtId="0" fontId="19" fillId="0" borderId="0" xfId="43" applyFont="1" applyAlignment="1">
      <alignment vertical="center" wrapText="1"/>
    </xf>
    <xf numFmtId="0" fontId="19" fillId="0" borderId="46" xfId="43" applyFont="1" applyBorder="1" applyAlignment="1">
      <alignment horizontal="center"/>
    </xf>
    <xf numFmtId="3" fontId="19" fillId="0" borderId="46" xfId="43" applyNumberFormat="1" applyFont="1" applyBorder="1" applyAlignment="1">
      <alignment horizontal="center"/>
    </xf>
    <xf numFmtId="14" fontId="19" fillId="0" borderId="0" xfId="43" applyNumberFormat="1" applyFont="1"/>
    <xf numFmtId="164" fontId="19" fillId="0" borderId="0" xfId="43" applyNumberFormat="1" applyFont="1" applyAlignment="1">
      <alignment horizontal="center"/>
    </xf>
    <xf numFmtId="14" fontId="14" fillId="0" borderId="0" xfId="43" applyNumberFormat="1" applyFont="1"/>
    <xf numFmtId="1" fontId="19" fillId="0" borderId="46" xfId="43" applyNumberFormat="1" applyFont="1" applyBorder="1" applyAlignment="1">
      <alignment horizontal="center"/>
    </xf>
    <xf numFmtId="9" fontId="19" fillId="0" borderId="46" xfId="334" applyFont="1" applyBorder="1" applyAlignment="1">
      <alignment horizontal="center"/>
    </xf>
    <xf numFmtId="14" fontId="19" fillId="0" borderId="46" xfId="43" applyNumberFormat="1" applyFont="1" applyBorder="1" applyAlignment="1">
      <alignment horizontal="center"/>
    </xf>
    <xf numFmtId="0" fontId="19" fillId="0" borderId="0" xfId="43" applyFont="1" applyAlignment="1">
      <alignment horizontal="center"/>
    </xf>
    <xf numFmtId="0" fontId="14" fillId="0" borderId="0" xfId="43" applyFont="1" applyAlignment="1">
      <alignment horizontal="left"/>
    </xf>
    <xf numFmtId="0" fontId="94" fillId="0" borderId="0" xfId="43" applyFont="1" applyAlignment="1">
      <alignment horizontal="left"/>
    </xf>
    <xf numFmtId="0" fontId="19" fillId="0" borderId="0" xfId="43" applyFont="1" applyAlignment="1">
      <alignment horizontal="left"/>
    </xf>
    <xf numFmtId="0" fontId="13" fillId="72" borderId="46" xfId="43" applyFont="1" applyFill="1" applyBorder="1" applyAlignment="1">
      <alignment horizontal="center" vertical="center" wrapText="1"/>
    </xf>
    <xf numFmtId="0" fontId="18" fillId="0" borderId="0" xfId="43"/>
    <xf numFmtId="0" fontId="13" fillId="0" borderId="0" xfId="43" applyFont="1" applyAlignment="1">
      <alignment wrapText="1"/>
    </xf>
    <xf numFmtId="0" fontId="13" fillId="72" borderId="62" xfId="43" applyFont="1" applyFill="1" applyBorder="1" applyAlignment="1">
      <alignment horizontal="center" vertical="center" wrapText="1"/>
    </xf>
    <xf numFmtId="0" fontId="95" fillId="72" borderId="50" xfId="43" applyFont="1" applyFill="1" applyBorder="1" applyAlignment="1">
      <alignment horizontal="center" vertical="center" wrapText="1"/>
    </xf>
    <xf numFmtId="0" fontId="95" fillId="72" borderId="51" xfId="43" applyFont="1" applyFill="1" applyBorder="1" applyAlignment="1">
      <alignment horizontal="center" vertical="center" wrapText="1"/>
    </xf>
    <xf numFmtId="0" fontId="19" fillId="73" borderId="46" xfId="43" applyFont="1" applyFill="1" applyBorder="1" applyAlignment="1">
      <alignment horizontal="center"/>
    </xf>
    <xf numFmtId="164" fontId="19" fillId="73" borderId="46" xfId="43" applyNumberFormat="1" applyFont="1" applyFill="1" applyBorder="1" applyAlignment="1">
      <alignment horizontal="center"/>
    </xf>
    <xf numFmtId="164" fontId="19" fillId="73" borderId="62" xfId="43" applyNumberFormat="1" applyFont="1" applyFill="1" applyBorder="1" applyAlignment="1">
      <alignment horizontal="center"/>
    </xf>
    <xf numFmtId="164" fontId="96" fillId="73" borderId="50" xfId="43" applyNumberFormat="1" applyFont="1" applyFill="1" applyBorder="1" applyAlignment="1">
      <alignment horizontal="center"/>
    </xf>
    <xf numFmtId="164" fontId="96" fillId="73" borderId="51" xfId="43" applyNumberFormat="1" applyFont="1" applyFill="1" applyBorder="1" applyAlignment="1">
      <alignment horizontal="center"/>
    </xf>
    <xf numFmtId="0" fontId="97" fillId="73" borderId="46" xfId="43" applyFont="1" applyFill="1" applyBorder="1" applyAlignment="1">
      <alignment horizontal="center"/>
    </xf>
    <xf numFmtId="164" fontId="97" fillId="73" borderId="46" xfId="43" applyNumberFormat="1" applyFont="1" applyFill="1" applyBorder="1" applyAlignment="1">
      <alignment horizontal="center"/>
    </xf>
    <xf numFmtId="164" fontId="97" fillId="73" borderId="62" xfId="43" applyNumberFormat="1" applyFont="1" applyFill="1" applyBorder="1" applyAlignment="1">
      <alignment horizontal="center"/>
    </xf>
    <xf numFmtId="164" fontId="98" fillId="73" borderId="50" xfId="43" applyNumberFormat="1" applyFont="1" applyFill="1" applyBorder="1" applyAlignment="1">
      <alignment horizontal="center"/>
    </xf>
    <xf numFmtId="164" fontId="98" fillId="73" borderId="51" xfId="43" applyNumberFormat="1" applyFont="1" applyFill="1" applyBorder="1" applyAlignment="1">
      <alignment horizontal="center"/>
    </xf>
    <xf numFmtId="0" fontId="97" fillId="0" borderId="0" xfId="43" applyFont="1"/>
    <xf numFmtId="164" fontId="98" fillId="73" borderId="52" xfId="43" applyNumberFormat="1" applyFont="1" applyFill="1" applyBorder="1" applyAlignment="1">
      <alignment horizontal="center"/>
    </xf>
    <xf numFmtId="164" fontId="98" fillId="73" borderId="54" xfId="43" applyNumberFormat="1" applyFont="1" applyFill="1" applyBorder="1" applyAlignment="1">
      <alignment horizontal="center"/>
    </xf>
    <xf numFmtId="0" fontId="19" fillId="73" borderId="46" xfId="43" applyFont="1" applyFill="1" applyBorder="1" applyAlignment="1">
      <alignment horizontal="left"/>
    </xf>
    <xf numFmtId="0" fontId="14" fillId="0" borderId="0" xfId="43" applyFont="1"/>
    <xf numFmtId="0" fontId="97" fillId="73" borderId="46" xfId="43" applyFont="1" applyFill="1" applyBorder="1" applyAlignment="1">
      <alignment horizontal="left"/>
    </xf>
    <xf numFmtId="0" fontId="99" fillId="0" borderId="99" xfId="0" applyFont="1" applyBorder="1" applyAlignment="1">
      <alignment vertical="center"/>
    </xf>
    <xf numFmtId="0" fontId="100" fillId="0" borderId="29" xfId="0" applyFont="1" applyBorder="1" applyAlignment="1">
      <alignment vertical="center"/>
    </xf>
    <xf numFmtId="0" fontId="101" fillId="77" borderId="100" xfId="0" applyFont="1" applyFill="1" applyBorder="1" applyAlignment="1">
      <alignment horizontal="center" vertical="center"/>
    </xf>
    <xf numFmtId="0" fontId="101" fillId="77" borderId="101" xfId="0" applyFont="1" applyFill="1" applyBorder="1" applyAlignment="1">
      <alignment horizontal="center" vertical="center"/>
    </xf>
    <xf numFmtId="0" fontId="100" fillId="0" borderId="103" xfId="0" applyFont="1" applyBorder="1" applyAlignment="1">
      <alignment horizontal="center" vertical="center"/>
    </xf>
    <xf numFmtId="0" fontId="100" fillId="0" borderId="104" xfId="0" applyFont="1" applyBorder="1" applyAlignment="1">
      <alignment horizontal="center" vertical="center"/>
    </xf>
    <xf numFmtId="0" fontId="100" fillId="78" borderId="105" xfId="0" applyFont="1" applyFill="1" applyBorder="1" applyAlignment="1">
      <alignment horizontal="center" vertical="center"/>
    </xf>
    <xf numFmtId="0" fontId="100" fillId="0" borderId="105" xfId="0" applyFont="1" applyBorder="1" applyAlignment="1">
      <alignment horizontal="center" vertical="center"/>
    </xf>
    <xf numFmtId="0" fontId="100" fillId="68" borderId="105" xfId="0" applyFont="1" applyFill="1" applyBorder="1" applyAlignment="1">
      <alignment horizontal="center" vertical="center"/>
    </xf>
    <xf numFmtId="0" fontId="100" fillId="0" borderId="107" xfId="0" applyFont="1" applyBorder="1" applyAlignment="1">
      <alignment horizontal="center" vertical="center"/>
    </xf>
    <xf numFmtId="0" fontId="100" fillId="68" borderId="107" xfId="0" applyFont="1" applyFill="1" applyBorder="1" applyAlignment="1">
      <alignment horizontal="center" vertical="center"/>
    </xf>
    <xf numFmtId="0" fontId="100" fillId="0" borderId="108" xfId="0" applyFont="1" applyBorder="1" applyAlignment="1">
      <alignment horizontal="center" vertical="center"/>
    </xf>
    <xf numFmtId="0" fontId="100" fillId="0" borderId="106" xfId="0" applyFont="1" applyBorder="1" applyAlignment="1">
      <alignment horizontal="center" vertical="center"/>
    </xf>
    <xf numFmtId="0" fontId="100" fillId="0" borderId="10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7" fillId="74" borderId="0" xfId="0" applyFont="1" applyFill="1" applyAlignment="1">
      <alignment horizontal="center" wrapText="1"/>
    </xf>
    <xf numFmtId="0" fontId="83" fillId="74" borderId="0" xfId="0" applyFont="1" applyFill="1" applyAlignment="1">
      <alignment horizontal="center" vertical="center" readingOrder="1"/>
    </xf>
    <xf numFmtId="0" fontId="83" fillId="74" borderId="0" xfId="0" applyFont="1" applyFill="1" applyAlignment="1">
      <alignment horizontal="center" vertical="center" wrapText="1"/>
    </xf>
    <xf numFmtId="0" fontId="83" fillId="74" borderId="0" xfId="605" applyFont="1" applyFill="1" applyAlignment="1">
      <alignment horizontal="center" vertical="center"/>
    </xf>
    <xf numFmtId="0" fontId="67" fillId="74" borderId="62" xfId="43" applyFont="1" applyFill="1" applyBorder="1" applyAlignment="1">
      <alignment horizontal="center" wrapText="1"/>
    </xf>
    <xf numFmtId="0" fontId="67" fillId="74" borderId="65" xfId="43" applyFont="1" applyFill="1" applyBorder="1" applyAlignment="1">
      <alignment horizontal="center" wrapText="1"/>
    </xf>
    <xf numFmtId="0" fontId="67" fillId="74" borderId="59" xfId="43" applyFont="1" applyFill="1" applyBorder="1" applyAlignment="1">
      <alignment horizontal="center" wrapText="1"/>
    </xf>
    <xf numFmtId="0" fontId="67" fillId="74" borderId="69" xfId="43" applyFont="1" applyFill="1" applyBorder="1" applyAlignment="1">
      <alignment horizontal="center" wrapText="1"/>
    </xf>
    <xf numFmtId="0" fontId="67" fillId="74" borderId="0" xfId="43" applyFont="1" applyFill="1" applyBorder="1" applyAlignment="1">
      <alignment horizontal="center" wrapText="1"/>
    </xf>
    <xf numFmtId="0" fontId="63" fillId="72" borderId="46" xfId="43" applyFont="1" applyFill="1" applyBorder="1" applyAlignment="1">
      <alignment horizontal="center" vertical="center" wrapText="1"/>
    </xf>
    <xf numFmtId="0" fontId="63" fillId="72" borderId="62" xfId="43" applyFont="1" applyFill="1" applyBorder="1" applyAlignment="1">
      <alignment horizontal="center" vertical="center" wrapText="1"/>
    </xf>
    <xf numFmtId="0" fontId="90" fillId="72" borderId="47" xfId="43" applyFont="1" applyFill="1" applyBorder="1" applyAlignment="1">
      <alignment horizontal="center" vertical="center" wrapText="1"/>
    </xf>
    <xf numFmtId="0" fontId="90" fillId="72" borderId="49" xfId="43" applyFont="1" applyFill="1" applyBorder="1" applyAlignment="1">
      <alignment horizontal="center" vertical="center" wrapText="1"/>
    </xf>
    <xf numFmtId="0" fontId="82" fillId="75" borderId="70" xfId="0" applyFont="1" applyFill="1" applyBorder="1" applyAlignment="1">
      <alignment vertical="top" wrapText="1"/>
    </xf>
    <xf numFmtId="0" fontId="82" fillId="75" borderId="72" xfId="0" applyFont="1" applyFill="1" applyBorder="1" applyAlignment="1">
      <alignment vertical="top" wrapText="1"/>
    </xf>
    <xf numFmtId="0" fontId="67" fillId="75" borderId="77" xfId="0" applyFont="1" applyFill="1" applyBorder="1" applyAlignment="1">
      <alignment horizontal="left" vertical="center" wrapText="1" readingOrder="1"/>
    </xf>
    <xf numFmtId="0" fontId="67" fillId="75" borderId="73" xfId="0" applyFont="1" applyFill="1" applyBorder="1" applyAlignment="1">
      <alignment horizontal="left" vertical="center" wrapText="1" readingOrder="1"/>
    </xf>
    <xf numFmtId="0" fontId="67" fillId="75" borderId="78" xfId="0" applyFont="1" applyFill="1" applyBorder="1" applyAlignment="1">
      <alignment horizontal="left" vertical="center" wrapText="1" readingOrder="1"/>
    </xf>
    <xf numFmtId="0" fontId="67" fillId="75" borderId="75" xfId="0" applyFont="1" applyFill="1" applyBorder="1" applyAlignment="1">
      <alignment horizontal="left" vertical="center" wrapText="1" readingOrder="1"/>
    </xf>
    <xf numFmtId="0" fontId="81" fillId="75" borderId="79" xfId="0" applyFont="1" applyFill="1" applyBorder="1" applyAlignment="1">
      <alignment vertical="top" wrapText="1"/>
    </xf>
    <xf numFmtId="0" fontId="81" fillId="75" borderId="82" xfId="0" applyFont="1" applyFill="1" applyBorder="1" applyAlignment="1">
      <alignment vertical="top" wrapText="1"/>
    </xf>
    <xf numFmtId="0" fontId="63" fillId="75" borderId="89" xfId="0" applyFont="1" applyFill="1" applyBorder="1" applyAlignment="1" applyProtection="1">
      <alignment horizontal="left" vertical="center"/>
    </xf>
    <xf numFmtId="0" fontId="63" fillId="75" borderId="90" xfId="0" applyFont="1" applyFill="1" applyBorder="1" applyAlignment="1" applyProtection="1">
      <alignment horizontal="left" vertical="center"/>
    </xf>
    <xf numFmtId="0" fontId="67" fillId="74" borderId="69" xfId="43" applyFont="1" applyFill="1" applyBorder="1" applyAlignment="1">
      <alignment horizontal="center"/>
    </xf>
    <xf numFmtId="0" fontId="67" fillId="74" borderId="0" xfId="43" applyFont="1" applyFill="1" applyBorder="1" applyAlignment="1">
      <alignment horizontal="center"/>
    </xf>
    <xf numFmtId="0" fontId="13" fillId="76" borderId="96" xfId="44" applyFont="1" applyFill="1" applyBorder="1" applyAlignment="1" applyProtection="1">
      <alignment horizontal="center"/>
      <protection locked="0"/>
    </xf>
    <xf numFmtId="0" fontId="13" fillId="76" borderId="97" xfId="44" applyFont="1" applyFill="1" applyBorder="1" applyAlignment="1" applyProtection="1">
      <alignment horizontal="center"/>
      <protection locked="0"/>
    </xf>
    <xf numFmtId="0" fontId="13" fillId="76" borderId="98" xfId="44" applyFont="1" applyFill="1" applyBorder="1" applyAlignment="1" applyProtection="1">
      <alignment horizontal="center"/>
      <protection locked="0"/>
    </xf>
    <xf numFmtId="0" fontId="15" fillId="0" borderId="0" xfId="228" applyFont="1" applyAlignment="1" applyProtection="1">
      <alignment horizontal="center"/>
      <protection locked="0"/>
    </xf>
    <xf numFmtId="0" fontId="13" fillId="76" borderId="96" xfId="44" applyFont="1" applyFill="1" applyBorder="1" applyAlignment="1">
      <alignment horizontal="center"/>
    </xf>
    <xf numFmtId="0" fontId="13" fillId="76" borderId="98" xfId="44" applyFont="1" applyFill="1" applyBorder="1" applyAlignment="1">
      <alignment horizontal="center"/>
    </xf>
    <xf numFmtId="0" fontId="15" fillId="0" borderId="0" xfId="228" applyFont="1" applyBorder="1" applyAlignment="1">
      <alignment horizontal="center"/>
    </xf>
    <xf numFmtId="0" fontId="13" fillId="76" borderId="97" xfId="44" applyFont="1" applyFill="1" applyBorder="1" applyAlignment="1">
      <alignment horizontal="center"/>
    </xf>
    <xf numFmtId="0" fontId="15" fillId="0" borderId="0" xfId="228" applyFont="1" applyAlignment="1">
      <alignment horizontal="center"/>
    </xf>
    <xf numFmtId="0" fontId="13" fillId="72" borderId="46" xfId="43" applyFont="1" applyFill="1" applyBorder="1" applyAlignment="1">
      <alignment horizontal="center" vertical="center" wrapText="1"/>
    </xf>
    <xf numFmtId="0" fontId="13" fillId="72" borderId="62" xfId="43" applyFont="1" applyFill="1" applyBorder="1" applyAlignment="1">
      <alignment horizontal="center" vertical="center" wrapText="1"/>
    </xf>
    <xf numFmtId="0" fontId="95" fillId="72" borderId="47" xfId="43" applyFont="1" applyFill="1" applyBorder="1" applyAlignment="1">
      <alignment horizontal="center" vertical="center" wrapText="1"/>
    </xf>
    <xf numFmtId="0" fontId="95" fillId="72" borderId="49" xfId="43" applyFont="1" applyFill="1" applyBorder="1" applyAlignment="1">
      <alignment horizontal="center" vertical="center" wrapText="1"/>
    </xf>
    <xf numFmtId="0" fontId="13" fillId="76" borderId="62" xfId="43" applyFont="1" applyFill="1" applyBorder="1" applyAlignment="1">
      <alignment horizontal="center"/>
    </xf>
    <xf numFmtId="0" fontId="13" fillId="76" borderId="65" xfId="43" applyFont="1" applyFill="1" applyBorder="1" applyAlignment="1">
      <alignment horizontal="center"/>
    </xf>
    <xf numFmtId="0" fontId="13" fillId="76" borderId="59" xfId="43" applyFont="1" applyFill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0" borderId="0" xfId="43" applyFont="1" applyAlignment="1" applyProtection="1">
      <alignment horizontal="left" vertical="top"/>
      <protection locked="0"/>
    </xf>
    <xf numFmtId="0" fontId="1" fillId="0" borderId="0" xfId="43" applyFont="1" applyProtection="1">
      <protection locked="0"/>
    </xf>
  </cellXfs>
  <cellStyles count="608">
    <cellStyle name="=C:\WINNT\SYSTEM32\COMMAND.COM" xfId="358" xr:uid="{00000000-0005-0000-0000-000000000000}"/>
    <cellStyle name="=C:\WINNT\SYSTEM32\COMMAND.COM 2" xfId="359" xr:uid="{00000000-0005-0000-0000-000001000000}"/>
    <cellStyle name="=C:\WINNT\SYSTEM32\COMMAND.COM 3" xfId="360" xr:uid="{00000000-0005-0000-0000-000002000000}"/>
    <cellStyle name="=C:\WINNT\SYSTEM32\COMMAND.COM 3 2" xfId="361" xr:uid="{00000000-0005-0000-0000-000003000000}"/>
    <cellStyle name="=C:\WINNT\SYSTEM32\COMMAND.COM 3_D-1 QPR" xfId="362" xr:uid="{00000000-0005-0000-0000-000004000000}"/>
    <cellStyle name="=C:\WINNT\SYSTEM32\COMMAND.COM 4" xfId="363" xr:uid="{00000000-0005-0000-0000-000005000000}"/>
    <cellStyle name="=C:\WINNT\SYSTEM32\COMMAND.COM 4 2" xfId="364" xr:uid="{00000000-0005-0000-0000-000006000000}"/>
    <cellStyle name="=C:\WINNT\SYSTEM32\COMMAND.COM 5" xfId="365" xr:uid="{00000000-0005-0000-0000-000007000000}"/>
    <cellStyle name="=C:\WINNT\SYSTEM32\COMMAND.COM_Reports" xfId="366" xr:uid="{00000000-0005-0000-0000-000008000000}"/>
    <cellStyle name="20% - Accent1" xfId="20" builtinId="30" customBuiltin="1"/>
    <cellStyle name="20% - Accent1 2" xfId="45" xr:uid="{00000000-0005-0000-0000-00000A000000}"/>
    <cellStyle name="20% - Accent1 2 2" xfId="46" xr:uid="{00000000-0005-0000-0000-00000B000000}"/>
    <cellStyle name="20% - Accent1 2 3" xfId="47" xr:uid="{00000000-0005-0000-0000-00000C000000}"/>
    <cellStyle name="20% - Accent1 2 4" xfId="48" xr:uid="{00000000-0005-0000-0000-00000D000000}"/>
    <cellStyle name="20% - Accent1 2 5" xfId="535" xr:uid="{00000000-0005-0000-0000-00000E000000}"/>
    <cellStyle name="20% - Accent1 2 6" xfId="510" xr:uid="{00000000-0005-0000-0000-00000F000000}"/>
    <cellStyle name="20% - Accent1 3" xfId="49" xr:uid="{00000000-0005-0000-0000-000010000000}"/>
    <cellStyle name="20% - Accent1 3 2" xfId="50" xr:uid="{00000000-0005-0000-0000-000011000000}"/>
    <cellStyle name="20% - Accent1 3 3" xfId="397" xr:uid="{00000000-0005-0000-0000-000012000000}"/>
    <cellStyle name="20% - Accent1 4" xfId="51" xr:uid="{00000000-0005-0000-0000-000013000000}"/>
    <cellStyle name="20% - Accent1 5" xfId="52" xr:uid="{00000000-0005-0000-0000-000014000000}"/>
    <cellStyle name="20% - Accent2" xfId="24" builtinId="34" customBuiltin="1"/>
    <cellStyle name="20% - Accent2 2" xfId="53" xr:uid="{00000000-0005-0000-0000-000016000000}"/>
    <cellStyle name="20% - Accent2 2 2" xfId="54" xr:uid="{00000000-0005-0000-0000-000017000000}"/>
    <cellStyle name="20% - Accent2 2 3" xfId="55" xr:uid="{00000000-0005-0000-0000-000018000000}"/>
    <cellStyle name="20% - Accent2 2 4" xfId="56" xr:uid="{00000000-0005-0000-0000-000019000000}"/>
    <cellStyle name="20% - Accent2 2 5" xfId="537" xr:uid="{00000000-0005-0000-0000-00001A000000}"/>
    <cellStyle name="20% - Accent2 2 6" xfId="514" xr:uid="{00000000-0005-0000-0000-00001B000000}"/>
    <cellStyle name="20% - Accent2 3" xfId="57" xr:uid="{00000000-0005-0000-0000-00001C000000}"/>
    <cellStyle name="20% - Accent2 3 2" xfId="58" xr:uid="{00000000-0005-0000-0000-00001D000000}"/>
    <cellStyle name="20% - Accent2 3 3" xfId="398" xr:uid="{00000000-0005-0000-0000-00001E000000}"/>
    <cellStyle name="20% - Accent2 4" xfId="59" xr:uid="{00000000-0005-0000-0000-00001F000000}"/>
    <cellStyle name="20% - Accent2 5" xfId="60" xr:uid="{00000000-0005-0000-0000-000020000000}"/>
    <cellStyle name="20% - Accent3" xfId="28" builtinId="38" customBuiltin="1"/>
    <cellStyle name="20% - Accent3 2" xfId="61" xr:uid="{00000000-0005-0000-0000-000022000000}"/>
    <cellStyle name="20% - Accent3 2 2" xfId="62" xr:uid="{00000000-0005-0000-0000-000023000000}"/>
    <cellStyle name="20% - Accent3 2 3" xfId="63" xr:uid="{00000000-0005-0000-0000-000024000000}"/>
    <cellStyle name="20% - Accent3 2 4" xfId="64" xr:uid="{00000000-0005-0000-0000-000025000000}"/>
    <cellStyle name="20% - Accent3 2 5" xfId="536" xr:uid="{00000000-0005-0000-0000-000026000000}"/>
    <cellStyle name="20% - Accent3 2 6" xfId="518" xr:uid="{00000000-0005-0000-0000-000027000000}"/>
    <cellStyle name="20% - Accent3 3" xfId="65" xr:uid="{00000000-0005-0000-0000-000028000000}"/>
    <cellStyle name="20% - Accent3 3 2" xfId="66" xr:uid="{00000000-0005-0000-0000-000029000000}"/>
    <cellStyle name="20% - Accent3 3 3" xfId="399" xr:uid="{00000000-0005-0000-0000-00002A000000}"/>
    <cellStyle name="20% - Accent3 4" xfId="67" xr:uid="{00000000-0005-0000-0000-00002B000000}"/>
    <cellStyle name="20% - Accent3 5" xfId="68" xr:uid="{00000000-0005-0000-0000-00002C000000}"/>
    <cellStyle name="20% - Accent4" xfId="32" builtinId="42" customBuiltin="1"/>
    <cellStyle name="20% - Accent4 2" xfId="69" xr:uid="{00000000-0005-0000-0000-00002E000000}"/>
    <cellStyle name="20% - Accent4 2 2" xfId="70" xr:uid="{00000000-0005-0000-0000-00002F000000}"/>
    <cellStyle name="20% - Accent4 2 3" xfId="71" xr:uid="{00000000-0005-0000-0000-000030000000}"/>
    <cellStyle name="20% - Accent4 2 4" xfId="72" xr:uid="{00000000-0005-0000-0000-000031000000}"/>
    <cellStyle name="20% - Accent4 2 5" xfId="533" xr:uid="{00000000-0005-0000-0000-000032000000}"/>
    <cellStyle name="20% - Accent4 2 6" xfId="522" xr:uid="{00000000-0005-0000-0000-000033000000}"/>
    <cellStyle name="20% - Accent4 3" xfId="73" xr:uid="{00000000-0005-0000-0000-000034000000}"/>
    <cellStyle name="20% - Accent4 3 2" xfId="74" xr:uid="{00000000-0005-0000-0000-000035000000}"/>
    <cellStyle name="20% - Accent4 3 3" xfId="400" xr:uid="{00000000-0005-0000-0000-000036000000}"/>
    <cellStyle name="20% - Accent4 4" xfId="75" xr:uid="{00000000-0005-0000-0000-000037000000}"/>
    <cellStyle name="20% - Accent4 5" xfId="76" xr:uid="{00000000-0005-0000-0000-000038000000}"/>
    <cellStyle name="20% - Accent5" xfId="36" builtinId="46" customBuiltin="1"/>
    <cellStyle name="20% - Accent5 2" xfId="77" xr:uid="{00000000-0005-0000-0000-00003A000000}"/>
    <cellStyle name="20% - Accent5 2 2" xfId="78" xr:uid="{00000000-0005-0000-0000-00003B000000}"/>
    <cellStyle name="20% - Accent5 2 3" xfId="79" xr:uid="{00000000-0005-0000-0000-00003C000000}"/>
    <cellStyle name="20% - Accent5 2 4" xfId="534" xr:uid="{00000000-0005-0000-0000-00003D000000}"/>
    <cellStyle name="20% - Accent5 2 5" xfId="526" xr:uid="{00000000-0005-0000-0000-00003E000000}"/>
    <cellStyle name="20% - Accent5 3" xfId="80" xr:uid="{00000000-0005-0000-0000-00003F000000}"/>
    <cellStyle name="20% - Accent5 3 2" xfId="81" xr:uid="{00000000-0005-0000-0000-000040000000}"/>
    <cellStyle name="20% - Accent5 3 3" xfId="401" xr:uid="{00000000-0005-0000-0000-000041000000}"/>
    <cellStyle name="20% - Accent5 4" xfId="82" xr:uid="{00000000-0005-0000-0000-000042000000}"/>
    <cellStyle name="20% - Accent5 5" xfId="83" xr:uid="{00000000-0005-0000-0000-000043000000}"/>
    <cellStyle name="20% - Accent6" xfId="40" builtinId="50" customBuiltin="1"/>
    <cellStyle name="20% - Accent6 2" xfId="84" xr:uid="{00000000-0005-0000-0000-000045000000}"/>
    <cellStyle name="20% - Accent6 2 2" xfId="85" xr:uid="{00000000-0005-0000-0000-000046000000}"/>
    <cellStyle name="20% - Accent6 2 3" xfId="86" xr:uid="{00000000-0005-0000-0000-000047000000}"/>
    <cellStyle name="20% - Accent6 2 4" xfId="539" xr:uid="{00000000-0005-0000-0000-000048000000}"/>
    <cellStyle name="20% - Accent6 2 5" xfId="530" xr:uid="{00000000-0005-0000-0000-000049000000}"/>
    <cellStyle name="20% - Accent6 3" xfId="87" xr:uid="{00000000-0005-0000-0000-00004A000000}"/>
    <cellStyle name="20% - Accent6 3 2" xfId="88" xr:uid="{00000000-0005-0000-0000-00004B000000}"/>
    <cellStyle name="20% - Accent6 3 3" xfId="402" xr:uid="{00000000-0005-0000-0000-00004C000000}"/>
    <cellStyle name="20% - Accent6 4" xfId="89" xr:uid="{00000000-0005-0000-0000-00004D000000}"/>
    <cellStyle name="20% - Accent6 5" xfId="90" xr:uid="{00000000-0005-0000-0000-00004E000000}"/>
    <cellStyle name="40% - Accent1" xfId="21" builtinId="31" customBuiltin="1"/>
    <cellStyle name="40% - Accent1 2" xfId="91" xr:uid="{00000000-0005-0000-0000-000050000000}"/>
    <cellStyle name="40% - Accent1 2 2" xfId="92" xr:uid="{00000000-0005-0000-0000-000051000000}"/>
    <cellStyle name="40% - Accent1 2 3" xfId="93" xr:uid="{00000000-0005-0000-0000-000052000000}"/>
    <cellStyle name="40% - Accent1 2 4" xfId="94" xr:uid="{00000000-0005-0000-0000-000053000000}"/>
    <cellStyle name="40% - Accent1 2 5" xfId="540" xr:uid="{00000000-0005-0000-0000-000054000000}"/>
    <cellStyle name="40% - Accent1 2 6" xfId="511" xr:uid="{00000000-0005-0000-0000-000055000000}"/>
    <cellStyle name="40% - Accent1 3" xfId="95" xr:uid="{00000000-0005-0000-0000-000056000000}"/>
    <cellStyle name="40% - Accent1 3 2" xfId="96" xr:uid="{00000000-0005-0000-0000-000057000000}"/>
    <cellStyle name="40% - Accent1 3 3" xfId="403" xr:uid="{00000000-0005-0000-0000-000058000000}"/>
    <cellStyle name="40% - Accent1 4" xfId="97" xr:uid="{00000000-0005-0000-0000-000059000000}"/>
    <cellStyle name="40% - Accent1 5" xfId="98" xr:uid="{00000000-0005-0000-0000-00005A000000}"/>
    <cellStyle name="40% - Accent2" xfId="25" builtinId="35" customBuiltin="1"/>
    <cellStyle name="40% - Accent2 2" xfId="99" xr:uid="{00000000-0005-0000-0000-00005C000000}"/>
    <cellStyle name="40% - Accent2 2 2" xfId="100" xr:uid="{00000000-0005-0000-0000-00005D000000}"/>
    <cellStyle name="40% - Accent2 2 3" xfId="101" xr:uid="{00000000-0005-0000-0000-00005E000000}"/>
    <cellStyle name="40% - Accent2 2 4" xfId="541" xr:uid="{00000000-0005-0000-0000-00005F000000}"/>
    <cellStyle name="40% - Accent2 2 5" xfId="515" xr:uid="{00000000-0005-0000-0000-000060000000}"/>
    <cellStyle name="40% - Accent2 3" xfId="102" xr:uid="{00000000-0005-0000-0000-000061000000}"/>
    <cellStyle name="40% - Accent2 3 2" xfId="103" xr:uid="{00000000-0005-0000-0000-000062000000}"/>
    <cellStyle name="40% - Accent2 3 3" xfId="405" xr:uid="{00000000-0005-0000-0000-000063000000}"/>
    <cellStyle name="40% - Accent2 4" xfId="104" xr:uid="{00000000-0005-0000-0000-000064000000}"/>
    <cellStyle name="40% - Accent2 5" xfId="105" xr:uid="{00000000-0005-0000-0000-000065000000}"/>
    <cellStyle name="40% - Accent3" xfId="29" builtinId="39" customBuiltin="1"/>
    <cellStyle name="40% - Accent3 2" xfId="106" xr:uid="{00000000-0005-0000-0000-000067000000}"/>
    <cellStyle name="40% - Accent3 2 2" xfId="107" xr:uid="{00000000-0005-0000-0000-000068000000}"/>
    <cellStyle name="40% - Accent3 2 3" xfId="108" xr:uid="{00000000-0005-0000-0000-000069000000}"/>
    <cellStyle name="40% - Accent3 2 4" xfId="109" xr:uid="{00000000-0005-0000-0000-00006A000000}"/>
    <cellStyle name="40% - Accent3 2 5" xfId="542" xr:uid="{00000000-0005-0000-0000-00006B000000}"/>
    <cellStyle name="40% - Accent3 2 6" xfId="519" xr:uid="{00000000-0005-0000-0000-00006C000000}"/>
    <cellStyle name="40% - Accent3 3" xfId="110" xr:uid="{00000000-0005-0000-0000-00006D000000}"/>
    <cellStyle name="40% - Accent3 3 2" xfId="111" xr:uid="{00000000-0005-0000-0000-00006E000000}"/>
    <cellStyle name="40% - Accent3 3 3" xfId="406" xr:uid="{00000000-0005-0000-0000-00006F000000}"/>
    <cellStyle name="40% - Accent3 4" xfId="112" xr:uid="{00000000-0005-0000-0000-000070000000}"/>
    <cellStyle name="40% - Accent3 5" xfId="113" xr:uid="{00000000-0005-0000-0000-000071000000}"/>
    <cellStyle name="40% - Accent4" xfId="33" builtinId="43" customBuiltin="1"/>
    <cellStyle name="40% - Accent4 2" xfId="114" xr:uid="{00000000-0005-0000-0000-000073000000}"/>
    <cellStyle name="40% - Accent4 2 2" xfId="115" xr:uid="{00000000-0005-0000-0000-000074000000}"/>
    <cellStyle name="40% - Accent4 2 3" xfId="116" xr:uid="{00000000-0005-0000-0000-000075000000}"/>
    <cellStyle name="40% - Accent4 2 4" xfId="117" xr:uid="{00000000-0005-0000-0000-000076000000}"/>
    <cellStyle name="40% - Accent4 2 5" xfId="543" xr:uid="{00000000-0005-0000-0000-000077000000}"/>
    <cellStyle name="40% - Accent4 2 6" xfId="523" xr:uid="{00000000-0005-0000-0000-000078000000}"/>
    <cellStyle name="40% - Accent4 3" xfId="118" xr:uid="{00000000-0005-0000-0000-000079000000}"/>
    <cellStyle name="40% - Accent4 3 2" xfId="119" xr:uid="{00000000-0005-0000-0000-00007A000000}"/>
    <cellStyle name="40% - Accent4 3 3" xfId="407" xr:uid="{00000000-0005-0000-0000-00007B000000}"/>
    <cellStyle name="40% - Accent4 4" xfId="120" xr:uid="{00000000-0005-0000-0000-00007C000000}"/>
    <cellStyle name="40% - Accent4 5" xfId="121" xr:uid="{00000000-0005-0000-0000-00007D000000}"/>
    <cellStyle name="40% - Accent5" xfId="37" builtinId="47" customBuiltin="1"/>
    <cellStyle name="40% - Accent5 2" xfId="122" xr:uid="{00000000-0005-0000-0000-00007F000000}"/>
    <cellStyle name="40% - Accent5 2 2" xfId="123" xr:uid="{00000000-0005-0000-0000-000080000000}"/>
    <cellStyle name="40% - Accent5 2 3" xfId="124" xr:uid="{00000000-0005-0000-0000-000081000000}"/>
    <cellStyle name="40% - Accent5 2 4" xfId="544" xr:uid="{00000000-0005-0000-0000-000082000000}"/>
    <cellStyle name="40% - Accent5 2 5" xfId="527" xr:uid="{00000000-0005-0000-0000-000083000000}"/>
    <cellStyle name="40% - Accent5 3" xfId="125" xr:uid="{00000000-0005-0000-0000-000084000000}"/>
    <cellStyle name="40% - Accent5 3 2" xfId="126" xr:uid="{00000000-0005-0000-0000-000085000000}"/>
    <cellStyle name="40% - Accent5 3 3" xfId="408" xr:uid="{00000000-0005-0000-0000-000086000000}"/>
    <cellStyle name="40% - Accent5 4" xfId="127" xr:uid="{00000000-0005-0000-0000-000087000000}"/>
    <cellStyle name="40% - Accent5 5" xfId="128" xr:uid="{00000000-0005-0000-0000-000088000000}"/>
    <cellStyle name="40% - Accent6" xfId="41" builtinId="51" customBuiltin="1"/>
    <cellStyle name="40% - Accent6 2" xfId="129" xr:uid="{00000000-0005-0000-0000-00008A000000}"/>
    <cellStyle name="40% - Accent6 2 2" xfId="130" xr:uid="{00000000-0005-0000-0000-00008B000000}"/>
    <cellStyle name="40% - Accent6 2 3" xfId="131" xr:uid="{00000000-0005-0000-0000-00008C000000}"/>
    <cellStyle name="40% - Accent6 2 4" xfId="132" xr:uid="{00000000-0005-0000-0000-00008D000000}"/>
    <cellStyle name="40% - Accent6 2 5" xfId="545" xr:uid="{00000000-0005-0000-0000-00008E000000}"/>
    <cellStyle name="40% - Accent6 2 6" xfId="531" xr:uid="{00000000-0005-0000-0000-00008F000000}"/>
    <cellStyle name="40% - Accent6 3" xfId="133" xr:uid="{00000000-0005-0000-0000-000090000000}"/>
    <cellStyle name="40% - Accent6 3 2" xfId="134" xr:uid="{00000000-0005-0000-0000-000091000000}"/>
    <cellStyle name="40% - Accent6 3 3" xfId="409" xr:uid="{00000000-0005-0000-0000-000092000000}"/>
    <cellStyle name="40% - Accent6 4" xfId="135" xr:uid="{00000000-0005-0000-0000-000093000000}"/>
    <cellStyle name="40% - Accent6 5" xfId="136" xr:uid="{00000000-0005-0000-0000-000094000000}"/>
    <cellStyle name="60% - Accent1" xfId="22" builtinId="32" customBuiltin="1"/>
    <cellStyle name="60% - Accent1 2" xfId="137" xr:uid="{00000000-0005-0000-0000-000096000000}"/>
    <cellStyle name="60% - Accent1 2 2" xfId="138" xr:uid="{00000000-0005-0000-0000-000097000000}"/>
    <cellStyle name="60% - Accent1 2 3" xfId="139" xr:uid="{00000000-0005-0000-0000-000098000000}"/>
    <cellStyle name="60% - Accent1 2 4" xfId="546" xr:uid="{00000000-0005-0000-0000-000099000000}"/>
    <cellStyle name="60% - Accent1 2 5" xfId="512" xr:uid="{00000000-0005-0000-0000-00009A000000}"/>
    <cellStyle name="60% - Accent1 3" xfId="140" xr:uid="{00000000-0005-0000-0000-00009B000000}"/>
    <cellStyle name="60% - Accent1 3 2" xfId="410" xr:uid="{00000000-0005-0000-0000-00009C000000}"/>
    <cellStyle name="60% - Accent1 4" xfId="141" xr:uid="{00000000-0005-0000-0000-00009D000000}"/>
    <cellStyle name="60% - Accent1 5" xfId="142" xr:uid="{00000000-0005-0000-0000-00009E000000}"/>
    <cellStyle name="60% - Accent2" xfId="26" builtinId="36" customBuiltin="1"/>
    <cellStyle name="60% - Accent2 2" xfId="143" xr:uid="{00000000-0005-0000-0000-0000A0000000}"/>
    <cellStyle name="60% - Accent2 2 2" xfId="144" xr:uid="{00000000-0005-0000-0000-0000A1000000}"/>
    <cellStyle name="60% - Accent2 2 3" xfId="547" xr:uid="{00000000-0005-0000-0000-0000A2000000}"/>
    <cellStyle name="60% - Accent2 2 4" xfId="516" xr:uid="{00000000-0005-0000-0000-0000A3000000}"/>
    <cellStyle name="60% - Accent2 3" xfId="145" xr:uid="{00000000-0005-0000-0000-0000A4000000}"/>
    <cellStyle name="60% - Accent2 3 2" xfId="411" xr:uid="{00000000-0005-0000-0000-0000A5000000}"/>
    <cellStyle name="60% - Accent2 4" xfId="146" xr:uid="{00000000-0005-0000-0000-0000A6000000}"/>
    <cellStyle name="60% - Accent2 5" xfId="147" xr:uid="{00000000-0005-0000-0000-0000A7000000}"/>
    <cellStyle name="60% - Accent3" xfId="30" builtinId="40" customBuiltin="1"/>
    <cellStyle name="60% - Accent3 2" xfId="148" xr:uid="{00000000-0005-0000-0000-0000A9000000}"/>
    <cellStyle name="60% - Accent3 2 2" xfId="149" xr:uid="{00000000-0005-0000-0000-0000AA000000}"/>
    <cellStyle name="60% - Accent3 2 3" xfId="150" xr:uid="{00000000-0005-0000-0000-0000AB000000}"/>
    <cellStyle name="60% - Accent3 2 4" xfId="548" xr:uid="{00000000-0005-0000-0000-0000AC000000}"/>
    <cellStyle name="60% - Accent3 2 5" xfId="520" xr:uid="{00000000-0005-0000-0000-0000AD000000}"/>
    <cellStyle name="60% - Accent3 3" xfId="151" xr:uid="{00000000-0005-0000-0000-0000AE000000}"/>
    <cellStyle name="60% - Accent3 3 2" xfId="412" xr:uid="{00000000-0005-0000-0000-0000AF000000}"/>
    <cellStyle name="60% - Accent3 4" xfId="152" xr:uid="{00000000-0005-0000-0000-0000B0000000}"/>
    <cellStyle name="60% - Accent3 5" xfId="153" xr:uid="{00000000-0005-0000-0000-0000B1000000}"/>
    <cellStyle name="60% - Accent4" xfId="34" builtinId="44" customBuiltin="1"/>
    <cellStyle name="60% - Accent4 2" xfId="154" xr:uid="{00000000-0005-0000-0000-0000B3000000}"/>
    <cellStyle name="60% - Accent4 2 2" xfId="155" xr:uid="{00000000-0005-0000-0000-0000B4000000}"/>
    <cellStyle name="60% - Accent4 2 3" xfId="156" xr:uid="{00000000-0005-0000-0000-0000B5000000}"/>
    <cellStyle name="60% - Accent4 2 4" xfId="549" xr:uid="{00000000-0005-0000-0000-0000B6000000}"/>
    <cellStyle name="60% - Accent4 2 5" xfId="524" xr:uid="{00000000-0005-0000-0000-0000B7000000}"/>
    <cellStyle name="60% - Accent4 3" xfId="157" xr:uid="{00000000-0005-0000-0000-0000B8000000}"/>
    <cellStyle name="60% - Accent4 3 2" xfId="413" xr:uid="{00000000-0005-0000-0000-0000B9000000}"/>
    <cellStyle name="60% - Accent4 4" xfId="158" xr:uid="{00000000-0005-0000-0000-0000BA000000}"/>
    <cellStyle name="60% - Accent4 5" xfId="159" xr:uid="{00000000-0005-0000-0000-0000BB000000}"/>
    <cellStyle name="60% - Accent5" xfId="38" builtinId="48" customBuiltin="1"/>
    <cellStyle name="60% - Accent5 2" xfId="160" xr:uid="{00000000-0005-0000-0000-0000BD000000}"/>
    <cellStyle name="60% - Accent5 2 2" xfId="161" xr:uid="{00000000-0005-0000-0000-0000BE000000}"/>
    <cellStyle name="60% - Accent5 2 3" xfId="550" xr:uid="{00000000-0005-0000-0000-0000BF000000}"/>
    <cellStyle name="60% - Accent5 2 4" xfId="528" xr:uid="{00000000-0005-0000-0000-0000C0000000}"/>
    <cellStyle name="60% - Accent5 3" xfId="162" xr:uid="{00000000-0005-0000-0000-0000C1000000}"/>
    <cellStyle name="60% - Accent5 3 2" xfId="414" xr:uid="{00000000-0005-0000-0000-0000C2000000}"/>
    <cellStyle name="60% - Accent5 4" xfId="163" xr:uid="{00000000-0005-0000-0000-0000C3000000}"/>
    <cellStyle name="60% - Accent5 5" xfId="164" xr:uid="{00000000-0005-0000-0000-0000C4000000}"/>
    <cellStyle name="60% - Accent6" xfId="42" builtinId="52" customBuiltin="1"/>
    <cellStyle name="60% - Accent6 2" xfId="165" xr:uid="{00000000-0005-0000-0000-0000C6000000}"/>
    <cellStyle name="60% - Accent6 2 2" xfId="166" xr:uid="{00000000-0005-0000-0000-0000C7000000}"/>
    <cellStyle name="60% - Accent6 2 3" xfId="167" xr:uid="{00000000-0005-0000-0000-0000C8000000}"/>
    <cellStyle name="60% - Accent6 2 4" xfId="551" xr:uid="{00000000-0005-0000-0000-0000C9000000}"/>
    <cellStyle name="60% - Accent6 2 5" xfId="532" xr:uid="{00000000-0005-0000-0000-0000CA000000}"/>
    <cellStyle name="60% - Accent6 3" xfId="168" xr:uid="{00000000-0005-0000-0000-0000CB000000}"/>
    <cellStyle name="60% - Accent6 3 2" xfId="415" xr:uid="{00000000-0005-0000-0000-0000CC000000}"/>
    <cellStyle name="60% - Accent6 4" xfId="169" xr:uid="{00000000-0005-0000-0000-0000CD000000}"/>
    <cellStyle name="60% - Accent6 5" xfId="170" xr:uid="{00000000-0005-0000-0000-0000CE000000}"/>
    <cellStyle name="Accent1" xfId="19" builtinId="29" customBuiltin="1"/>
    <cellStyle name="Accent1 2" xfId="171" xr:uid="{00000000-0005-0000-0000-0000D0000000}"/>
    <cellStyle name="Accent1 2 2" xfId="172" xr:uid="{00000000-0005-0000-0000-0000D1000000}"/>
    <cellStyle name="Accent1 2 3" xfId="173" xr:uid="{00000000-0005-0000-0000-0000D2000000}"/>
    <cellStyle name="Accent1 2 4" xfId="552" xr:uid="{00000000-0005-0000-0000-0000D3000000}"/>
    <cellStyle name="Accent1 2 5" xfId="509" xr:uid="{00000000-0005-0000-0000-0000D4000000}"/>
    <cellStyle name="Accent1 3" xfId="174" xr:uid="{00000000-0005-0000-0000-0000D5000000}"/>
    <cellStyle name="Accent1 3 2" xfId="416" xr:uid="{00000000-0005-0000-0000-0000D6000000}"/>
    <cellStyle name="Accent1 4" xfId="175" xr:uid="{00000000-0005-0000-0000-0000D7000000}"/>
    <cellStyle name="Accent1 5" xfId="176" xr:uid="{00000000-0005-0000-0000-0000D8000000}"/>
    <cellStyle name="Accent2" xfId="23" builtinId="33" customBuiltin="1"/>
    <cellStyle name="Accent2 2" xfId="177" xr:uid="{00000000-0005-0000-0000-0000DA000000}"/>
    <cellStyle name="Accent2 2 2" xfId="178" xr:uid="{00000000-0005-0000-0000-0000DB000000}"/>
    <cellStyle name="Accent2 2 3" xfId="553" xr:uid="{00000000-0005-0000-0000-0000DC000000}"/>
    <cellStyle name="Accent2 2 4" xfId="513" xr:uid="{00000000-0005-0000-0000-0000DD000000}"/>
    <cellStyle name="Accent2 3" xfId="179" xr:uid="{00000000-0005-0000-0000-0000DE000000}"/>
    <cellStyle name="Accent2 3 2" xfId="417" xr:uid="{00000000-0005-0000-0000-0000DF000000}"/>
    <cellStyle name="Accent2 4" xfId="180" xr:uid="{00000000-0005-0000-0000-0000E0000000}"/>
    <cellStyle name="Accent2 5" xfId="181" xr:uid="{00000000-0005-0000-0000-0000E1000000}"/>
    <cellStyle name="Accent3" xfId="27" builtinId="37" customBuiltin="1"/>
    <cellStyle name="Accent3 2" xfId="182" xr:uid="{00000000-0005-0000-0000-0000E3000000}"/>
    <cellStyle name="Accent3 2 2" xfId="183" xr:uid="{00000000-0005-0000-0000-0000E4000000}"/>
    <cellStyle name="Accent3 2 3" xfId="554" xr:uid="{00000000-0005-0000-0000-0000E5000000}"/>
    <cellStyle name="Accent3 2 4" xfId="517" xr:uid="{00000000-0005-0000-0000-0000E6000000}"/>
    <cellStyle name="Accent3 3" xfId="184" xr:uid="{00000000-0005-0000-0000-0000E7000000}"/>
    <cellStyle name="Accent3 3 2" xfId="418" xr:uid="{00000000-0005-0000-0000-0000E8000000}"/>
    <cellStyle name="Accent3 4" xfId="185" xr:uid="{00000000-0005-0000-0000-0000E9000000}"/>
    <cellStyle name="Accent3 5" xfId="186" xr:uid="{00000000-0005-0000-0000-0000EA000000}"/>
    <cellStyle name="Accent4" xfId="31" builtinId="41" customBuiltin="1"/>
    <cellStyle name="Accent4 2" xfId="187" xr:uid="{00000000-0005-0000-0000-0000EC000000}"/>
    <cellStyle name="Accent4 2 2" xfId="188" xr:uid="{00000000-0005-0000-0000-0000ED000000}"/>
    <cellStyle name="Accent4 2 3" xfId="189" xr:uid="{00000000-0005-0000-0000-0000EE000000}"/>
    <cellStyle name="Accent4 2 4" xfId="555" xr:uid="{00000000-0005-0000-0000-0000EF000000}"/>
    <cellStyle name="Accent4 2 5" xfId="521" xr:uid="{00000000-0005-0000-0000-0000F0000000}"/>
    <cellStyle name="Accent4 3" xfId="190" xr:uid="{00000000-0005-0000-0000-0000F1000000}"/>
    <cellStyle name="Accent4 3 2" xfId="419" xr:uid="{00000000-0005-0000-0000-0000F2000000}"/>
    <cellStyle name="Accent4 4" xfId="191" xr:uid="{00000000-0005-0000-0000-0000F3000000}"/>
    <cellStyle name="Accent4 5" xfId="192" xr:uid="{00000000-0005-0000-0000-0000F4000000}"/>
    <cellStyle name="Accent5" xfId="35" builtinId="45" customBuiltin="1"/>
    <cellStyle name="Accent5 2" xfId="193" xr:uid="{00000000-0005-0000-0000-0000F6000000}"/>
    <cellStyle name="Accent5 2 2" xfId="194" xr:uid="{00000000-0005-0000-0000-0000F7000000}"/>
    <cellStyle name="Accent5 2 3" xfId="556" xr:uid="{00000000-0005-0000-0000-0000F8000000}"/>
    <cellStyle name="Accent5 2 4" xfId="525" xr:uid="{00000000-0005-0000-0000-0000F9000000}"/>
    <cellStyle name="Accent5 3" xfId="195" xr:uid="{00000000-0005-0000-0000-0000FA000000}"/>
    <cellStyle name="Accent5 3 2" xfId="420" xr:uid="{00000000-0005-0000-0000-0000FB000000}"/>
    <cellStyle name="Accent5 4" xfId="196" xr:uid="{00000000-0005-0000-0000-0000FC000000}"/>
    <cellStyle name="Accent5 5" xfId="197" xr:uid="{00000000-0005-0000-0000-0000FD000000}"/>
    <cellStyle name="Accent6" xfId="39" builtinId="49" customBuiltin="1"/>
    <cellStyle name="Accent6 2" xfId="198" xr:uid="{00000000-0005-0000-0000-0000FF000000}"/>
    <cellStyle name="Accent6 2 2" xfId="199" xr:uid="{00000000-0005-0000-0000-000000010000}"/>
    <cellStyle name="Accent6 2 3" xfId="557" xr:uid="{00000000-0005-0000-0000-000001010000}"/>
    <cellStyle name="Accent6 2 4" xfId="529" xr:uid="{00000000-0005-0000-0000-000002010000}"/>
    <cellStyle name="Accent6 3" xfId="200" xr:uid="{00000000-0005-0000-0000-000003010000}"/>
    <cellStyle name="Accent6 3 2" xfId="422" xr:uid="{00000000-0005-0000-0000-000004010000}"/>
    <cellStyle name="Accent6 4" xfId="201" xr:uid="{00000000-0005-0000-0000-000005010000}"/>
    <cellStyle name="Accent6 5" xfId="202" xr:uid="{00000000-0005-0000-0000-000006010000}"/>
    <cellStyle name="Bad" xfId="8" builtinId="27" customBuiltin="1"/>
    <cellStyle name="Bad 2" xfId="203" xr:uid="{00000000-0005-0000-0000-000008010000}"/>
    <cellStyle name="Bad 2 2" xfId="204" xr:uid="{00000000-0005-0000-0000-000009010000}"/>
    <cellStyle name="Bad 2 3" xfId="558" xr:uid="{00000000-0005-0000-0000-00000A010000}"/>
    <cellStyle name="Bad 2 4" xfId="498" xr:uid="{00000000-0005-0000-0000-00000B010000}"/>
    <cellStyle name="Bad 3" xfId="205" xr:uid="{00000000-0005-0000-0000-00000C010000}"/>
    <cellStyle name="Bad 3 2" xfId="423" xr:uid="{00000000-0005-0000-0000-00000D010000}"/>
    <cellStyle name="Bad 4" xfId="206" xr:uid="{00000000-0005-0000-0000-00000E010000}"/>
    <cellStyle name="Bad 5" xfId="207" xr:uid="{00000000-0005-0000-0000-00000F010000}"/>
    <cellStyle name="Calculation" xfId="12" builtinId="22" customBuiltin="1"/>
    <cellStyle name="Calculation 2" xfId="208" xr:uid="{00000000-0005-0000-0000-000011010000}"/>
    <cellStyle name="Calculation 2 2" xfId="209" xr:uid="{00000000-0005-0000-0000-000012010000}"/>
    <cellStyle name="Calculation 2 2 2" xfId="373" xr:uid="{00000000-0005-0000-0000-000013010000}"/>
    <cellStyle name="Calculation 2 3" xfId="210" xr:uid="{00000000-0005-0000-0000-000014010000}"/>
    <cellStyle name="Calculation 2 4" xfId="211" xr:uid="{00000000-0005-0000-0000-000015010000}"/>
    <cellStyle name="Calculation 2 5" xfId="453" xr:uid="{00000000-0005-0000-0000-000016010000}"/>
    <cellStyle name="Calculation 2 5 2" xfId="591" xr:uid="{00000000-0005-0000-0000-000017010000}"/>
    <cellStyle name="Calculation 2 6" xfId="446" xr:uid="{00000000-0005-0000-0000-000018010000}"/>
    <cellStyle name="Calculation 2 6 2" xfId="589" xr:uid="{00000000-0005-0000-0000-000019010000}"/>
    <cellStyle name="Calculation 2 7" xfId="450" xr:uid="{00000000-0005-0000-0000-00001A010000}"/>
    <cellStyle name="Calculation 2 8" xfId="559" xr:uid="{00000000-0005-0000-0000-00001B010000}"/>
    <cellStyle name="Calculation 2 9" xfId="502" xr:uid="{00000000-0005-0000-0000-00001C010000}"/>
    <cellStyle name="Calculation 3" xfId="212" xr:uid="{00000000-0005-0000-0000-00001D010000}"/>
    <cellStyle name="Calculation 3 2" xfId="424" xr:uid="{00000000-0005-0000-0000-00001E010000}"/>
    <cellStyle name="Calculation 3 2 2" xfId="583" xr:uid="{00000000-0005-0000-0000-00001F010000}"/>
    <cellStyle name="Calculation 3 3" xfId="452" xr:uid="{00000000-0005-0000-0000-000020010000}"/>
    <cellStyle name="Calculation 3 3 2" xfId="590" xr:uid="{00000000-0005-0000-0000-000021010000}"/>
    <cellStyle name="Calculation 3 4" xfId="377" xr:uid="{00000000-0005-0000-0000-000022010000}"/>
    <cellStyle name="Calculation 3 4 2" xfId="581" xr:uid="{00000000-0005-0000-0000-000023010000}"/>
    <cellStyle name="Calculation 3 5" xfId="376" xr:uid="{00000000-0005-0000-0000-000024010000}"/>
    <cellStyle name="Calculation 4" xfId="213" xr:uid="{00000000-0005-0000-0000-000025010000}"/>
    <cellStyle name="Calculation 5" xfId="214" xr:uid="{00000000-0005-0000-0000-000026010000}"/>
    <cellStyle name="Calculation 5 2" xfId="454" xr:uid="{00000000-0005-0000-0000-000027010000}"/>
    <cellStyle name="Calculation 6" xfId="215" xr:uid="{00000000-0005-0000-0000-000028010000}"/>
    <cellStyle name="Check Cell" xfId="14" builtinId="23" customBuiltin="1"/>
    <cellStyle name="Check Cell 2" xfId="216" xr:uid="{00000000-0005-0000-0000-00002A010000}"/>
    <cellStyle name="Check Cell 2 2" xfId="217" xr:uid="{00000000-0005-0000-0000-00002B010000}"/>
    <cellStyle name="Check Cell 2 3" xfId="560" xr:uid="{00000000-0005-0000-0000-00002C010000}"/>
    <cellStyle name="Check Cell 2 4" xfId="504" xr:uid="{00000000-0005-0000-0000-00002D010000}"/>
    <cellStyle name="Check Cell 3" xfId="218" xr:uid="{00000000-0005-0000-0000-00002E010000}"/>
    <cellStyle name="Check Cell 3 2" xfId="425" xr:uid="{00000000-0005-0000-0000-00002F010000}"/>
    <cellStyle name="Check Cell 4" xfId="219" xr:uid="{00000000-0005-0000-0000-000030010000}"/>
    <cellStyle name="Check Cell 5" xfId="220" xr:uid="{00000000-0005-0000-0000-000031010000}"/>
    <cellStyle name="Comma 2" xfId="221" xr:uid="{00000000-0005-0000-0000-000032010000}"/>
    <cellStyle name="Comma 2 2" xfId="222" xr:uid="{00000000-0005-0000-0000-000033010000}"/>
    <cellStyle name="Comma 3" xfId="223" xr:uid="{00000000-0005-0000-0000-000034010000}"/>
    <cellStyle name="Comma 3 2" xfId="224" xr:uid="{00000000-0005-0000-0000-000035010000}"/>
    <cellStyle name="Currency 2" xfId="225" xr:uid="{00000000-0005-0000-0000-000036010000}"/>
    <cellStyle name="Explanatory Text" xfId="17" builtinId="53" customBuiltin="1"/>
    <cellStyle name="Explanatory Text 2" xfId="226" xr:uid="{00000000-0005-0000-0000-000038010000}"/>
    <cellStyle name="Explanatory Text 2 2" xfId="227" xr:uid="{00000000-0005-0000-0000-000039010000}"/>
    <cellStyle name="Explanatory Text 2 3" xfId="228" xr:uid="{00000000-0005-0000-0000-00003A010000}"/>
    <cellStyle name="Explanatory Text 2 4" xfId="561" xr:uid="{00000000-0005-0000-0000-00003B010000}"/>
    <cellStyle name="Explanatory Text 2 5" xfId="507" xr:uid="{00000000-0005-0000-0000-00003C010000}"/>
    <cellStyle name="Explanatory Text 3" xfId="229" xr:uid="{00000000-0005-0000-0000-00003D010000}"/>
    <cellStyle name="Explanatory Text 3 2" xfId="426" xr:uid="{00000000-0005-0000-0000-00003E010000}"/>
    <cellStyle name="Explanatory Text 4" xfId="230" xr:uid="{00000000-0005-0000-0000-00003F010000}"/>
    <cellStyle name="Explanatory Text 5" xfId="231" xr:uid="{00000000-0005-0000-0000-000040010000}"/>
    <cellStyle name="Fixed Data" xfId="232" xr:uid="{00000000-0005-0000-0000-000041010000}"/>
    <cellStyle name="Good" xfId="7" builtinId="26" customBuiltin="1"/>
    <cellStyle name="Good 2" xfId="233" xr:uid="{00000000-0005-0000-0000-000043010000}"/>
    <cellStyle name="Good 2 2" xfId="234" xr:uid="{00000000-0005-0000-0000-000044010000}"/>
    <cellStyle name="Good 2 3" xfId="562" xr:uid="{00000000-0005-0000-0000-000045010000}"/>
    <cellStyle name="Good 2 4" xfId="497" xr:uid="{00000000-0005-0000-0000-000046010000}"/>
    <cellStyle name="Good 3" xfId="235" xr:uid="{00000000-0005-0000-0000-000047010000}"/>
    <cellStyle name="Good 3 2" xfId="427" xr:uid="{00000000-0005-0000-0000-000048010000}"/>
    <cellStyle name="Good 4" xfId="236" xr:uid="{00000000-0005-0000-0000-000049010000}"/>
    <cellStyle name="Good 5" xfId="237" xr:uid="{00000000-0005-0000-0000-00004A010000}"/>
    <cellStyle name="Heading 1" xfId="3" builtinId="16" customBuiltin="1"/>
    <cellStyle name="Heading 1 2" xfId="238" xr:uid="{00000000-0005-0000-0000-00004C010000}"/>
    <cellStyle name="Heading 1 2 2" xfId="239" xr:uid="{00000000-0005-0000-0000-00004D010000}"/>
    <cellStyle name="Heading 1 2 3" xfId="240" xr:uid="{00000000-0005-0000-0000-00004E010000}"/>
    <cellStyle name="Heading 1 2 4" xfId="563" xr:uid="{00000000-0005-0000-0000-00004F010000}"/>
    <cellStyle name="Heading 1 2 5" xfId="493" xr:uid="{00000000-0005-0000-0000-000050010000}"/>
    <cellStyle name="Heading 1 3" xfId="44" xr:uid="{00000000-0005-0000-0000-000051010000}"/>
    <cellStyle name="Heading 1 3 2" xfId="428" xr:uid="{00000000-0005-0000-0000-000052010000}"/>
    <cellStyle name="Heading 1 4" xfId="241" xr:uid="{00000000-0005-0000-0000-000053010000}"/>
    <cellStyle name="Heading 1 5" xfId="242" xr:uid="{00000000-0005-0000-0000-000054010000}"/>
    <cellStyle name="Heading 2" xfId="4" builtinId="17" customBuiltin="1"/>
    <cellStyle name="Heading 2 2" xfId="243" xr:uid="{00000000-0005-0000-0000-000056010000}"/>
    <cellStyle name="Heading 2 2 2" xfId="244" xr:uid="{00000000-0005-0000-0000-000057010000}"/>
    <cellStyle name="Heading 2 2 3" xfId="245" xr:uid="{00000000-0005-0000-0000-000058010000}"/>
    <cellStyle name="Heading 2 2 4" xfId="564" xr:uid="{00000000-0005-0000-0000-000059010000}"/>
    <cellStyle name="Heading 2 2 5" xfId="494" xr:uid="{00000000-0005-0000-0000-00005A010000}"/>
    <cellStyle name="Heading 2 3" xfId="246" xr:uid="{00000000-0005-0000-0000-00005B010000}"/>
    <cellStyle name="Heading 2 3 2" xfId="429" xr:uid="{00000000-0005-0000-0000-00005C010000}"/>
    <cellStyle name="Heading 2 4" xfId="247" xr:uid="{00000000-0005-0000-0000-00005D010000}"/>
    <cellStyle name="Heading 2 5" xfId="248" xr:uid="{00000000-0005-0000-0000-00005E010000}"/>
    <cellStyle name="Heading 3" xfId="5" builtinId="18" customBuiltin="1"/>
    <cellStyle name="Heading 3 2" xfId="249" xr:uid="{00000000-0005-0000-0000-000060010000}"/>
    <cellStyle name="Heading 3 2 2" xfId="250" xr:uid="{00000000-0005-0000-0000-000061010000}"/>
    <cellStyle name="Heading 3 2 2 2" xfId="447" xr:uid="{00000000-0005-0000-0000-000062010000}"/>
    <cellStyle name="Heading 3 2 3" xfId="251" xr:uid="{00000000-0005-0000-0000-000063010000}"/>
    <cellStyle name="Heading 3 2 4" xfId="455" xr:uid="{00000000-0005-0000-0000-000064010000}"/>
    <cellStyle name="Heading 3 2 5" xfId="565" xr:uid="{00000000-0005-0000-0000-000065010000}"/>
    <cellStyle name="Heading 3 2 6" xfId="495" xr:uid="{00000000-0005-0000-0000-000066010000}"/>
    <cellStyle name="Heading 3 3" xfId="252" xr:uid="{00000000-0005-0000-0000-000067010000}"/>
    <cellStyle name="Heading 3 3 2" xfId="430" xr:uid="{00000000-0005-0000-0000-000068010000}"/>
    <cellStyle name="Heading 3 3 2 2" xfId="584" xr:uid="{00000000-0005-0000-0000-000069010000}"/>
    <cellStyle name="Heading 3 3 3" xfId="370" xr:uid="{00000000-0005-0000-0000-00006A010000}"/>
    <cellStyle name="Heading 3 4" xfId="253" xr:uid="{00000000-0005-0000-0000-00006B010000}"/>
    <cellStyle name="Heading 3 5" xfId="254" xr:uid="{00000000-0005-0000-0000-00006C010000}"/>
    <cellStyle name="Heading 3 5 2" xfId="448" xr:uid="{00000000-0005-0000-0000-00006D010000}"/>
    <cellStyle name="Heading 4" xfId="6" builtinId="19" customBuiltin="1"/>
    <cellStyle name="Heading 4 2" xfId="255" xr:uid="{00000000-0005-0000-0000-00006F010000}"/>
    <cellStyle name="Heading 4 2 2" xfId="256" xr:uid="{00000000-0005-0000-0000-000070010000}"/>
    <cellStyle name="Heading 4 2 3" xfId="257" xr:uid="{00000000-0005-0000-0000-000071010000}"/>
    <cellStyle name="Heading 4 2 4" xfId="566" xr:uid="{00000000-0005-0000-0000-000072010000}"/>
    <cellStyle name="Heading 4 2 5" xfId="496" xr:uid="{00000000-0005-0000-0000-000073010000}"/>
    <cellStyle name="Heading 4 3" xfId="258" xr:uid="{00000000-0005-0000-0000-000074010000}"/>
    <cellStyle name="Heading 4 3 2" xfId="431" xr:uid="{00000000-0005-0000-0000-000075010000}"/>
    <cellStyle name="Heading 4 4" xfId="259" xr:uid="{00000000-0005-0000-0000-000076010000}"/>
    <cellStyle name="Heading 4 5" xfId="260" xr:uid="{00000000-0005-0000-0000-000077010000}"/>
    <cellStyle name="Heading 4 6" xfId="489" xr:uid="{00000000-0005-0000-0000-000078010000}"/>
    <cellStyle name="Hyperlink" xfId="355" builtinId="8"/>
    <cellStyle name="Hyperlink 2" xfId="432" xr:uid="{00000000-0005-0000-0000-00007A010000}"/>
    <cellStyle name="Hyperlink 3" xfId="356" xr:uid="{00000000-0005-0000-0000-00007B010000}"/>
    <cellStyle name="Hyperlink 4" xfId="578" xr:uid="{00000000-0005-0000-0000-00007C010000}"/>
    <cellStyle name="Hyperlink 5" xfId="607" xr:uid="{00000000-0005-0000-0000-00007D010000}"/>
    <cellStyle name="Input" xfId="10" builtinId="20" customBuiltin="1"/>
    <cellStyle name="Input 2" xfId="261" xr:uid="{00000000-0005-0000-0000-00007F010000}"/>
    <cellStyle name="Input 2 2" xfId="262" xr:uid="{00000000-0005-0000-0000-000080010000}"/>
    <cellStyle name="Input 2 2 2" xfId="449" xr:uid="{00000000-0005-0000-0000-000081010000}"/>
    <cellStyle name="Input 2 3" xfId="263" xr:uid="{00000000-0005-0000-0000-000082010000}"/>
    <cellStyle name="Input 2 4" xfId="457" xr:uid="{00000000-0005-0000-0000-000083010000}"/>
    <cellStyle name="Input 2 4 2" xfId="593" xr:uid="{00000000-0005-0000-0000-000084010000}"/>
    <cellStyle name="Input 2 5" xfId="421" xr:uid="{00000000-0005-0000-0000-000085010000}"/>
    <cellStyle name="Input 2 5 2" xfId="582" xr:uid="{00000000-0005-0000-0000-000086010000}"/>
    <cellStyle name="Input 2 6" xfId="404" xr:uid="{00000000-0005-0000-0000-000087010000}"/>
    <cellStyle name="Input 2 7" xfId="567" xr:uid="{00000000-0005-0000-0000-000088010000}"/>
    <cellStyle name="Input 2 8" xfId="500" xr:uid="{00000000-0005-0000-0000-000089010000}"/>
    <cellStyle name="Input 3" xfId="264" xr:uid="{00000000-0005-0000-0000-00008A010000}"/>
    <cellStyle name="Input 3 2" xfId="433" xr:uid="{00000000-0005-0000-0000-00008B010000}"/>
    <cellStyle name="Input 3 2 2" xfId="585" xr:uid="{00000000-0005-0000-0000-00008C010000}"/>
    <cellStyle name="Input 3 3" xfId="456" xr:uid="{00000000-0005-0000-0000-00008D010000}"/>
    <cellStyle name="Input 3 3 2" xfId="592" xr:uid="{00000000-0005-0000-0000-00008E010000}"/>
    <cellStyle name="Input 3 4" xfId="375" xr:uid="{00000000-0005-0000-0000-00008F010000}"/>
    <cellStyle name="Input 3 4 2" xfId="580" xr:uid="{00000000-0005-0000-0000-000090010000}"/>
    <cellStyle name="Input 3 5" xfId="451" xr:uid="{00000000-0005-0000-0000-000091010000}"/>
    <cellStyle name="Input 4" xfId="265" xr:uid="{00000000-0005-0000-0000-000092010000}"/>
    <cellStyle name="Input 5" xfId="266" xr:uid="{00000000-0005-0000-0000-000093010000}"/>
    <cellStyle name="Input 5 2" xfId="369" xr:uid="{00000000-0005-0000-0000-000094010000}"/>
    <cellStyle name="Linked Cell" xfId="13" builtinId="24" customBuiltin="1"/>
    <cellStyle name="Linked Cell 2" xfId="267" xr:uid="{00000000-0005-0000-0000-000096010000}"/>
    <cellStyle name="Linked Cell 2 2" xfId="268" xr:uid="{00000000-0005-0000-0000-000097010000}"/>
    <cellStyle name="Linked Cell 2 3" xfId="568" xr:uid="{00000000-0005-0000-0000-000098010000}"/>
    <cellStyle name="Linked Cell 2 4" xfId="503" xr:uid="{00000000-0005-0000-0000-000099010000}"/>
    <cellStyle name="Linked Cell 3" xfId="269" xr:uid="{00000000-0005-0000-0000-00009A010000}"/>
    <cellStyle name="Linked Cell 3 2" xfId="434" xr:uid="{00000000-0005-0000-0000-00009B010000}"/>
    <cellStyle name="Linked Cell 4" xfId="270" xr:uid="{00000000-0005-0000-0000-00009C010000}"/>
    <cellStyle name="Linked Cell 5" xfId="271" xr:uid="{00000000-0005-0000-0000-00009D010000}"/>
    <cellStyle name="Lookup" xfId="272" xr:uid="{00000000-0005-0000-0000-00009E010000}"/>
    <cellStyle name="Neutral" xfId="9" builtinId="28" customBuiltin="1"/>
    <cellStyle name="Neutral 2" xfId="273" xr:uid="{00000000-0005-0000-0000-0000A0010000}"/>
    <cellStyle name="Neutral 2 2" xfId="274" xr:uid="{00000000-0005-0000-0000-0000A1010000}"/>
    <cellStyle name="Neutral 2 3" xfId="569" xr:uid="{00000000-0005-0000-0000-0000A2010000}"/>
    <cellStyle name="Neutral 2 4" xfId="499" xr:uid="{00000000-0005-0000-0000-0000A3010000}"/>
    <cellStyle name="Neutral 3" xfId="275" xr:uid="{00000000-0005-0000-0000-0000A4010000}"/>
    <cellStyle name="Neutral 3 2" xfId="435" xr:uid="{00000000-0005-0000-0000-0000A5010000}"/>
    <cellStyle name="Neutral 4" xfId="276" xr:uid="{00000000-0005-0000-0000-0000A6010000}"/>
    <cellStyle name="Neutral 5" xfId="277" xr:uid="{00000000-0005-0000-0000-0000A7010000}"/>
    <cellStyle name="Normal" xfId="0" builtinId="0"/>
    <cellStyle name="Normal 10" xfId="43" xr:uid="{00000000-0005-0000-0000-0000A9010000}"/>
    <cellStyle name="Normal 10 2" xfId="385" xr:uid="{00000000-0005-0000-0000-0000AA010000}"/>
    <cellStyle name="Normal 10 2 2" xfId="606" xr:uid="{00000000-0005-0000-0000-0000AB010000}"/>
    <cellStyle name="Normal 11" xfId="278" xr:uid="{00000000-0005-0000-0000-0000AC010000}"/>
    <cellStyle name="Normal 11 2" xfId="384" xr:uid="{00000000-0005-0000-0000-0000AD010000}"/>
    <cellStyle name="Normal 12" xfId="279" xr:uid="{00000000-0005-0000-0000-0000AE010000}"/>
    <cellStyle name="Normal 12 2" xfId="386" xr:uid="{00000000-0005-0000-0000-0000AF010000}"/>
    <cellStyle name="Normal 13" xfId="280" xr:uid="{00000000-0005-0000-0000-0000B0010000}"/>
    <cellStyle name="Normal 13 2" xfId="387" xr:uid="{00000000-0005-0000-0000-0000B1010000}"/>
    <cellStyle name="Normal 14" xfId="388" xr:uid="{00000000-0005-0000-0000-0000B2010000}"/>
    <cellStyle name="Normal 15" xfId="389" xr:uid="{00000000-0005-0000-0000-0000B3010000}"/>
    <cellStyle name="Normal 16" xfId="390" xr:uid="{00000000-0005-0000-0000-0000B4010000}"/>
    <cellStyle name="Normal 17" xfId="391" xr:uid="{00000000-0005-0000-0000-0000B5010000}"/>
    <cellStyle name="Normal 18" xfId="392" xr:uid="{00000000-0005-0000-0000-0000B6010000}"/>
    <cellStyle name="Normal 19" xfId="393" xr:uid="{00000000-0005-0000-0000-0000B7010000}"/>
    <cellStyle name="Normal 2" xfId="281" xr:uid="{00000000-0005-0000-0000-0000B8010000}"/>
    <cellStyle name="Normal 2 2" xfId="282" xr:uid="{00000000-0005-0000-0000-0000B9010000}"/>
    <cellStyle name="Normal 2 2 10" xfId="357" xr:uid="{00000000-0005-0000-0000-0000BA010000}"/>
    <cellStyle name="Normal 2 2 2" xfId="283" xr:uid="{00000000-0005-0000-0000-0000BB010000}"/>
    <cellStyle name="Normal 2 2 3" xfId="284" xr:uid="{00000000-0005-0000-0000-0000BC010000}"/>
    <cellStyle name="Normal 2 2 4" xfId="436" xr:uid="{00000000-0005-0000-0000-0000BD010000}"/>
    <cellStyle name="Normal 2 3" xfId="285" xr:uid="{00000000-0005-0000-0000-0000BE010000}"/>
    <cellStyle name="Normal 2 3 2" xfId="286" xr:uid="{00000000-0005-0000-0000-0000BF010000}"/>
    <cellStyle name="Normal 2 4" xfId="287" xr:uid="{00000000-0005-0000-0000-0000C0010000}"/>
    <cellStyle name="Normal 2 4 2" xfId="288" xr:uid="{00000000-0005-0000-0000-0000C1010000}"/>
    <cellStyle name="Normal 2 5" xfId="289" xr:uid="{00000000-0005-0000-0000-0000C2010000}"/>
    <cellStyle name="Normal 2 6" xfId="290" xr:uid="{00000000-0005-0000-0000-0000C3010000}"/>
    <cellStyle name="Normal 2 7" xfId="372" xr:uid="{00000000-0005-0000-0000-0000C4010000}"/>
    <cellStyle name="Normal 2 8" xfId="570" xr:uid="{00000000-0005-0000-0000-0000C5010000}"/>
    <cellStyle name="Normal 20" xfId="394" xr:uid="{00000000-0005-0000-0000-0000C6010000}"/>
    <cellStyle name="Normal 21" xfId="395" xr:uid="{00000000-0005-0000-0000-0000C7010000}"/>
    <cellStyle name="Normal 217" xfId="291" xr:uid="{00000000-0005-0000-0000-0000C8010000}"/>
    <cellStyle name="Normal 22" xfId="396" xr:uid="{00000000-0005-0000-0000-0000C9010000}"/>
    <cellStyle name="Normal 23" xfId="605" xr:uid="{00000000-0005-0000-0000-0000CA010000}"/>
    <cellStyle name="Normal 3" xfId="292" xr:uid="{00000000-0005-0000-0000-0000CB010000}"/>
    <cellStyle name="Normal 3 2" xfId="293" xr:uid="{00000000-0005-0000-0000-0000CC010000}"/>
    <cellStyle name="Normal 3 2 2" xfId="294" xr:uid="{00000000-0005-0000-0000-0000CD010000}"/>
    <cellStyle name="Normal 3 2 3" xfId="437" xr:uid="{00000000-0005-0000-0000-0000CE010000}"/>
    <cellStyle name="Normal 3 3" xfId="295" xr:uid="{00000000-0005-0000-0000-0000CF010000}"/>
    <cellStyle name="Normal 3 3 2" xfId="296" xr:uid="{00000000-0005-0000-0000-0000D0010000}"/>
    <cellStyle name="Normal 3 4" xfId="297" xr:uid="{00000000-0005-0000-0000-0000D1010000}"/>
    <cellStyle name="Normal 3 4 2" xfId="298" xr:uid="{00000000-0005-0000-0000-0000D2010000}"/>
    <cellStyle name="Normal 3 5" xfId="299" xr:uid="{00000000-0005-0000-0000-0000D3010000}"/>
    <cellStyle name="Normal 3 6" xfId="571" xr:uid="{00000000-0005-0000-0000-0000D4010000}"/>
    <cellStyle name="Normal 3 7" xfId="492" xr:uid="{00000000-0005-0000-0000-0000D5010000}"/>
    <cellStyle name="Normal 4" xfId="300" xr:uid="{00000000-0005-0000-0000-0000D6010000}"/>
    <cellStyle name="Normal 4 2" xfId="301" xr:uid="{00000000-0005-0000-0000-0000D7010000}"/>
    <cellStyle name="Normal 4 3" xfId="302" xr:uid="{00000000-0005-0000-0000-0000D8010000}"/>
    <cellStyle name="Normal 4 3 2" xfId="367" xr:uid="{00000000-0005-0000-0000-0000D9010000}"/>
    <cellStyle name="Normal 4 4" xfId="378" xr:uid="{00000000-0005-0000-0000-0000DA010000}"/>
    <cellStyle name="Normal 4 5" xfId="572" xr:uid="{00000000-0005-0000-0000-0000DB010000}"/>
    <cellStyle name="Normal 4 6" xfId="491" xr:uid="{00000000-0005-0000-0000-0000DC010000}"/>
    <cellStyle name="Normal 5" xfId="303" xr:uid="{00000000-0005-0000-0000-0000DD010000}"/>
    <cellStyle name="Normal 5 2" xfId="304" xr:uid="{00000000-0005-0000-0000-0000DE010000}"/>
    <cellStyle name="Normal 5 2 2" xfId="438" xr:uid="{00000000-0005-0000-0000-0000DF010000}"/>
    <cellStyle name="Normal 5 3" xfId="379" xr:uid="{00000000-0005-0000-0000-0000E0010000}"/>
    <cellStyle name="Normal 6" xfId="305" xr:uid="{00000000-0005-0000-0000-0000E1010000}"/>
    <cellStyle name="Normal 6 2" xfId="306" xr:uid="{00000000-0005-0000-0000-0000E2010000}"/>
    <cellStyle name="Normal 6 2 2" xfId="307" xr:uid="{00000000-0005-0000-0000-0000E3010000}"/>
    <cellStyle name="Normal 6 3" xfId="308" xr:uid="{00000000-0005-0000-0000-0000E4010000}"/>
    <cellStyle name="Normal 6 3 2" xfId="309" xr:uid="{00000000-0005-0000-0000-0000E5010000}"/>
    <cellStyle name="Normal 6 4" xfId="310" xr:uid="{00000000-0005-0000-0000-0000E6010000}"/>
    <cellStyle name="Normal 6 5" xfId="380" xr:uid="{00000000-0005-0000-0000-0000E7010000}"/>
    <cellStyle name="Normal 7" xfId="311" xr:uid="{00000000-0005-0000-0000-0000E8010000}"/>
    <cellStyle name="Normal 7 2" xfId="312" xr:uid="{00000000-0005-0000-0000-0000E9010000}"/>
    <cellStyle name="Normal 7 3" xfId="381" xr:uid="{00000000-0005-0000-0000-0000EA010000}"/>
    <cellStyle name="Normal 8" xfId="313" xr:uid="{00000000-0005-0000-0000-0000EB010000}"/>
    <cellStyle name="Normal 8 2" xfId="382" xr:uid="{00000000-0005-0000-0000-0000EC010000}"/>
    <cellStyle name="Normal 9" xfId="383" xr:uid="{00000000-0005-0000-0000-0000ED010000}"/>
    <cellStyle name="Note" xfId="16" builtinId="10" customBuiltin="1"/>
    <cellStyle name="Note 2" xfId="314" xr:uid="{00000000-0005-0000-0000-0000EF010000}"/>
    <cellStyle name="Note 2 2" xfId="315" xr:uid="{00000000-0005-0000-0000-0000F0010000}"/>
    <cellStyle name="Note 2 2 2" xfId="316" xr:uid="{00000000-0005-0000-0000-0000F1010000}"/>
    <cellStyle name="Note 2 2 2 2" xfId="317" xr:uid="{00000000-0005-0000-0000-0000F2010000}"/>
    <cellStyle name="Note 2 2 2 2 2" xfId="477" xr:uid="{00000000-0005-0000-0000-0000F3010000}"/>
    <cellStyle name="Note 2 2 2 3" xfId="476" xr:uid="{00000000-0005-0000-0000-0000F4010000}"/>
    <cellStyle name="Note 2 2 3" xfId="318" xr:uid="{00000000-0005-0000-0000-0000F5010000}"/>
    <cellStyle name="Note 2 2 3 2" xfId="478" xr:uid="{00000000-0005-0000-0000-0000F6010000}"/>
    <cellStyle name="Note 2 2 4" xfId="319" xr:uid="{00000000-0005-0000-0000-0000F7010000}"/>
    <cellStyle name="Note 2 2 4 2" xfId="479" xr:uid="{00000000-0005-0000-0000-0000F8010000}"/>
    <cellStyle name="Note 2 2 5" xfId="440" xr:uid="{00000000-0005-0000-0000-0000F9010000}"/>
    <cellStyle name="Note 2 2 6" xfId="475" xr:uid="{00000000-0005-0000-0000-0000FA010000}"/>
    <cellStyle name="Note 2 3" xfId="320" xr:uid="{00000000-0005-0000-0000-0000FB010000}"/>
    <cellStyle name="Note 2 4" xfId="321" xr:uid="{00000000-0005-0000-0000-0000FC010000}"/>
    <cellStyle name="Note 2 5" xfId="439" xr:uid="{00000000-0005-0000-0000-0000FD010000}"/>
    <cellStyle name="Note 2 6" xfId="474" xr:uid="{00000000-0005-0000-0000-0000FE010000}"/>
    <cellStyle name="Note 2 7" xfId="573" xr:uid="{00000000-0005-0000-0000-0000FF010000}"/>
    <cellStyle name="Note 3" xfId="322" xr:uid="{00000000-0005-0000-0000-000000020000}"/>
    <cellStyle name="Note 3 2" xfId="323" xr:uid="{00000000-0005-0000-0000-000001020000}"/>
    <cellStyle name="Note 3 2 2" xfId="480" xr:uid="{00000000-0005-0000-0000-000002020000}"/>
    <cellStyle name="Note 3 3" xfId="441" xr:uid="{00000000-0005-0000-0000-000003020000}"/>
    <cellStyle name="Note 3 3 2" xfId="586" xr:uid="{00000000-0005-0000-0000-000004020000}"/>
    <cellStyle name="Note 3 4" xfId="459" xr:uid="{00000000-0005-0000-0000-000005020000}"/>
    <cellStyle name="Note 3 4 2" xfId="595" xr:uid="{00000000-0005-0000-0000-000006020000}"/>
    <cellStyle name="Note 3 5" xfId="464" xr:uid="{00000000-0005-0000-0000-000007020000}"/>
    <cellStyle name="Note 3 5 2" xfId="600" xr:uid="{00000000-0005-0000-0000-000008020000}"/>
    <cellStyle name="Note 3 6" xfId="469" xr:uid="{00000000-0005-0000-0000-000009020000}"/>
    <cellStyle name="Note 3 7" xfId="574" xr:uid="{00000000-0005-0000-0000-00000A020000}"/>
    <cellStyle name="Note 3 8" xfId="506" xr:uid="{00000000-0005-0000-0000-00000B020000}"/>
    <cellStyle name="Note 4" xfId="324" xr:uid="{00000000-0005-0000-0000-00000C020000}"/>
    <cellStyle name="Note 4 2" xfId="325" xr:uid="{00000000-0005-0000-0000-00000D020000}"/>
    <cellStyle name="Note 4 2 2" xfId="326" xr:uid="{00000000-0005-0000-0000-00000E020000}"/>
    <cellStyle name="Note 4 2 2 2" xfId="482" xr:uid="{00000000-0005-0000-0000-00000F020000}"/>
    <cellStyle name="Note 4 2 3" xfId="481" xr:uid="{00000000-0005-0000-0000-000010020000}"/>
    <cellStyle name="Note 4 3" xfId="327" xr:uid="{00000000-0005-0000-0000-000011020000}"/>
    <cellStyle name="Note 4 3 2" xfId="483" xr:uid="{00000000-0005-0000-0000-000012020000}"/>
    <cellStyle name="Note 4 4" xfId="328" xr:uid="{00000000-0005-0000-0000-000013020000}"/>
    <cellStyle name="Note 4 4 2" xfId="484" xr:uid="{00000000-0005-0000-0000-000014020000}"/>
    <cellStyle name="Note 4 5" xfId="458" xr:uid="{00000000-0005-0000-0000-000015020000}"/>
    <cellStyle name="Note 4 5 2" xfId="594" xr:uid="{00000000-0005-0000-0000-000016020000}"/>
    <cellStyle name="Note 4 6" xfId="371" xr:uid="{00000000-0005-0000-0000-000017020000}"/>
    <cellStyle name="Note 4 6 2" xfId="579" xr:uid="{00000000-0005-0000-0000-000018020000}"/>
    <cellStyle name="Note 4 7" xfId="374" xr:uid="{00000000-0005-0000-0000-000019020000}"/>
    <cellStyle name="Output" xfId="11" builtinId="21" customBuiltin="1"/>
    <cellStyle name="Output 2" xfId="329" xr:uid="{00000000-0005-0000-0000-00001B020000}"/>
    <cellStyle name="Output 2 2" xfId="330" xr:uid="{00000000-0005-0000-0000-00001C020000}"/>
    <cellStyle name="Output 2 2 2" xfId="486" xr:uid="{00000000-0005-0000-0000-00001D020000}"/>
    <cellStyle name="Output 2 3" xfId="331" xr:uid="{00000000-0005-0000-0000-00001E020000}"/>
    <cellStyle name="Output 2 4" xfId="461" xr:uid="{00000000-0005-0000-0000-00001F020000}"/>
    <cellStyle name="Output 2 4 2" xfId="597" xr:uid="{00000000-0005-0000-0000-000020020000}"/>
    <cellStyle name="Output 2 5" xfId="466" xr:uid="{00000000-0005-0000-0000-000021020000}"/>
    <cellStyle name="Output 2 5 2" xfId="602" xr:uid="{00000000-0005-0000-0000-000022020000}"/>
    <cellStyle name="Output 2 6" xfId="471" xr:uid="{00000000-0005-0000-0000-000023020000}"/>
    <cellStyle name="Output 2 7" xfId="485" xr:uid="{00000000-0005-0000-0000-000024020000}"/>
    <cellStyle name="Output 2 8" xfId="575" xr:uid="{00000000-0005-0000-0000-000025020000}"/>
    <cellStyle name="Output 2 9" xfId="501" xr:uid="{00000000-0005-0000-0000-000026020000}"/>
    <cellStyle name="Output 3" xfId="332" xr:uid="{00000000-0005-0000-0000-000027020000}"/>
    <cellStyle name="Output 3 2" xfId="442" xr:uid="{00000000-0005-0000-0000-000028020000}"/>
    <cellStyle name="Output 3 2 2" xfId="587" xr:uid="{00000000-0005-0000-0000-000029020000}"/>
    <cellStyle name="Output 3 3" xfId="460" xr:uid="{00000000-0005-0000-0000-00002A020000}"/>
    <cellStyle name="Output 3 3 2" xfId="596" xr:uid="{00000000-0005-0000-0000-00002B020000}"/>
    <cellStyle name="Output 3 4" xfId="465" xr:uid="{00000000-0005-0000-0000-00002C020000}"/>
    <cellStyle name="Output 3 4 2" xfId="601" xr:uid="{00000000-0005-0000-0000-00002D020000}"/>
    <cellStyle name="Output 3 5" xfId="470" xr:uid="{00000000-0005-0000-0000-00002E020000}"/>
    <cellStyle name="Output 4" xfId="333" xr:uid="{00000000-0005-0000-0000-00002F020000}"/>
    <cellStyle name="Percent" xfId="1" builtinId="5"/>
    <cellStyle name="Percent 2" xfId="334" xr:uid="{00000000-0005-0000-0000-000031020000}"/>
    <cellStyle name="Percent 2 2" xfId="335" xr:uid="{00000000-0005-0000-0000-000032020000}"/>
    <cellStyle name="Percent 2 2 2" xfId="336" xr:uid="{00000000-0005-0000-0000-000033020000}"/>
    <cellStyle name="Percent 2 3" xfId="337" xr:uid="{00000000-0005-0000-0000-000034020000}"/>
    <cellStyle name="Percent 3" xfId="338" xr:uid="{00000000-0005-0000-0000-000035020000}"/>
    <cellStyle name="Percent 3 2" xfId="339" xr:uid="{00000000-0005-0000-0000-000036020000}"/>
    <cellStyle name="Percent 3 3" xfId="368" xr:uid="{00000000-0005-0000-0000-000037020000}"/>
    <cellStyle name="Percent 4" xfId="538" xr:uid="{00000000-0005-0000-0000-000038020000}"/>
    <cellStyle name="Percent 5" xfId="490" xr:uid="{00000000-0005-0000-0000-000039020000}"/>
    <cellStyle name="Title" xfId="2" builtinId="15" customBuiltin="1"/>
    <cellStyle name="Title 1" xfId="340" xr:uid="{00000000-0005-0000-0000-00003B020000}"/>
    <cellStyle name="Title 2" xfId="341" xr:uid="{00000000-0005-0000-0000-00003C020000}"/>
    <cellStyle name="Title 2 2" xfId="342" xr:uid="{00000000-0005-0000-0000-00003D020000}"/>
    <cellStyle name="Title 2 3" xfId="343" xr:uid="{00000000-0005-0000-0000-00003E020000}"/>
    <cellStyle name="Title 3" xfId="344" xr:uid="{00000000-0005-0000-0000-00003F020000}"/>
    <cellStyle name="Title 3 2" xfId="443" xr:uid="{00000000-0005-0000-0000-000040020000}"/>
    <cellStyle name="Title 4" xfId="345" xr:uid="{00000000-0005-0000-0000-000041020000}"/>
    <cellStyle name="Total" xfId="18" builtinId="25" customBuiltin="1"/>
    <cellStyle name="Total 2" xfId="346" xr:uid="{00000000-0005-0000-0000-000043020000}"/>
    <cellStyle name="Total 2 2" xfId="347" xr:uid="{00000000-0005-0000-0000-000044020000}"/>
    <cellStyle name="Total 2 2 2" xfId="488" xr:uid="{00000000-0005-0000-0000-000045020000}"/>
    <cellStyle name="Total 2 3" xfId="348" xr:uid="{00000000-0005-0000-0000-000046020000}"/>
    <cellStyle name="Total 2 4" xfId="463" xr:uid="{00000000-0005-0000-0000-000047020000}"/>
    <cellStyle name="Total 2 4 2" xfId="599" xr:uid="{00000000-0005-0000-0000-000048020000}"/>
    <cellStyle name="Total 2 5" xfId="468" xr:uid="{00000000-0005-0000-0000-000049020000}"/>
    <cellStyle name="Total 2 5 2" xfId="604" xr:uid="{00000000-0005-0000-0000-00004A020000}"/>
    <cellStyle name="Total 2 6" xfId="473" xr:uid="{00000000-0005-0000-0000-00004B020000}"/>
    <cellStyle name="Total 2 7" xfId="487" xr:uid="{00000000-0005-0000-0000-00004C020000}"/>
    <cellStyle name="Total 2 8" xfId="576" xr:uid="{00000000-0005-0000-0000-00004D020000}"/>
    <cellStyle name="Total 2 9" xfId="508" xr:uid="{00000000-0005-0000-0000-00004E020000}"/>
    <cellStyle name="Total 3" xfId="349" xr:uid="{00000000-0005-0000-0000-00004F020000}"/>
    <cellStyle name="Total 3 2" xfId="444" xr:uid="{00000000-0005-0000-0000-000050020000}"/>
    <cellStyle name="Total 3 2 2" xfId="588" xr:uid="{00000000-0005-0000-0000-000051020000}"/>
    <cellStyle name="Total 3 3" xfId="462" xr:uid="{00000000-0005-0000-0000-000052020000}"/>
    <cellStyle name="Total 3 3 2" xfId="598" xr:uid="{00000000-0005-0000-0000-000053020000}"/>
    <cellStyle name="Total 3 4" xfId="467" xr:uid="{00000000-0005-0000-0000-000054020000}"/>
    <cellStyle name="Total 3 4 2" xfId="603" xr:uid="{00000000-0005-0000-0000-000055020000}"/>
    <cellStyle name="Total 3 5" xfId="472" xr:uid="{00000000-0005-0000-0000-000056020000}"/>
    <cellStyle name="Total 4" xfId="350" xr:uid="{00000000-0005-0000-0000-000057020000}"/>
    <cellStyle name="Warning Text" xfId="15" builtinId="11" customBuiltin="1"/>
    <cellStyle name="Warning Text 2" xfId="351" xr:uid="{00000000-0005-0000-0000-000059020000}"/>
    <cellStyle name="Warning Text 2 2" xfId="352" xr:uid="{00000000-0005-0000-0000-00005A020000}"/>
    <cellStyle name="Warning Text 2 3" xfId="577" xr:uid="{00000000-0005-0000-0000-00005B020000}"/>
    <cellStyle name="Warning Text 2 4" xfId="505" xr:uid="{00000000-0005-0000-0000-00005C020000}"/>
    <cellStyle name="Warning Text 3" xfId="353" xr:uid="{00000000-0005-0000-0000-00005D020000}"/>
    <cellStyle name="Warning Text 3 2" xfId="445" xr:uid="{00000000-0005-0000-0000-00005E020000}"/>
    <cellStyle name="Warning Text 4" xfId="354" xr:uid="{00000000-0005-0000-0000-00005F020000}"/>
  </cellStyles>
  <dxfs count="1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164" formatCode="0.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colors>
    <mruColors>
      <color rgb="FF99CC00"/>
      <color rgb="FFFF99CC"/>
      <color rgb="FFFF99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311796131866495"/>
          <c:y val="4.2271698732030162E-2"/>
          <c:w val="0.65084881056534594"/>
          <c:h val="0.69526209223847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1'!$Q$2</c:f>
              <c:strCache>
                <c:ptCount val="1"/>
                <c:pt idx="0">
                  <c:v>UKCS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1'!$Q$3:$Q$7</c:f>
              <c:numCache>
                <c:formatCode>General</c:formatCode>
                <c:ptCount val="5"/>
                <c:pt idx="0">
                  <c:v>107</c:v>
                </c:pt>
                <c:pt idx="2" formatCode="0">
                  <c:v>117.55893899999998</c:v>
                </c:pt>
                <c:pt idx="3" formatCode="0">
                  <c:v>117.55893899999998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2BE-A778-CF3682B19575}"/>
            </c:ext>
          </c:extLst>
        </c:ser>
        <c:ser>
          <c:idx val="1"/>
          <c:order val="1"/>
          <c:tx>
            <c:strRef>
              <c:f>'Figure 1'!$R$2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1'!$R$3:$R$7</c:f>
              <c:numCache>
                <c:formatCode>General</c:formatCode>
                <c:ptCount val="5"/>
                <c:pt idx="0">
                  <c:v>116</c:v>
                </c:pt>
                <c:pt idx="2" formatCode="0">
                  <c:v>134</c:v>
                </c:pt>
                <c:pt idx="3" formatCode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7-42BE-A778-CF3682B19575}"/>
            </c:ext>
          </c:extLst>
        </c:ser>
        <c:ser>
          <c:idx val="2"/>
          <c:order val="2"/>
          <c:tx>
            <c:strRef>
              <c:f>'Figure 1'!$S$2</c:f>
              <c:strCache>
                <c:ptCount val="1"/>
                <c:pt idx="0">
                  <c:v>LNG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1'!$S$3:$S$7</c:f>
              <c:numCache>
                <c:formatCode>General</c:formatCode>
                <c:ptCount val="5"/>
                <c:pt idx="0" formatCode="0">
                  <c:v>96.881499999999747</c:v>
                </c:pt>
                <c:pt idx="2">
                  <c:v>111</c:v>
                </c:pt>
                <c:pt idx="3" formatCode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2BE-A778-CF3682B19575}"/>
            </c:ext>
          </c:extLst>
        </c:ser>
        <c:ser>
          <c:idx val="3"/>
          <c:order val="3"/>
          <c:tx>
            <c:strRef>
              <c:f>'Figure 1'!$T$2</c:f>
              <c:strCache>
                <c:ptCount val="1"/>
                <c:pt idx="0">
                  <c:v>IUK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1'!$T$3:$T$7</c:f>
              <c:numCache>
                <c:formatCode>General</c:formatCode>
                <c:ptCount val="5"/>
                <c:pt idx="0">
                  <c:v>45</c:v>
                </c:pt>
                <c:pt idx="2" formatCode="0">
                  <c:v>74</c:v>
                </c:pt>
                <c:pt idx="3" formatCode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7-42BE-A778-CF3682B19575}"/>
            </c:ext>
          </c:extLst>
        </c:ser>
        <c:ser>
          <c:idx val="4"/>
          <c:order val="4"/>
          <c:tx>
            <c:strRef>
              <c:f>'Figure 1'!$U$2</c:f>
              <c:strCache>
                <c:ptCount val="1"/>
                <c:pt idx="0">
                  <c:v>BBL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1'!$U$3:$U$7</c:f>
              <c:numCache>
                <c:formatCode>General</c:formatCode>
                <c:ptCount val="5"/>
                <c:pt idx="0">
                  <c:v>30</c:v>
                </c:pt>
                <c:pt idx="2" formatCode="0">
                  <c:v>45</c:v>
                </c:pt>
                <c:pt idx="3" formatCode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07-42BE-A778-CF3682B19575}"/>
            </c:ext>
          </c:extLst>
        </c:ser>
        <c:ser>
          <c:idx val="5"/>
          <c:order val="5"/>
          <c:tx>
            <c:strRef>
              <c:f>'Figure 1'!$V$2</c:f>
              <c:strCache>
                <c:ptCount val="1"/>
                <c:pt idx="0">
                  <c:v>Storage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1'!$V$3:$V$7</c:f>
              <c:numCache>
                <c:formatCode>0</c:formatCode>
                <c:ptCount val="5"/>
                <c:pt idx="0">
                  <c:v>102.56</c:v>
                </c:pt>
                <c:pt idx="2">
                  <c:v>128.19999999999999</c:v>
                </c:pt>
                <c:pt idx="3">
                  <c:v>128.19999999999999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07-42BE-A778-CF3682B19575}"/>
            </c:ext>
          </c:extLst>
        </c:ser>
        <c:ser>
          <c:idx val="6"/>
          <c:order val="6"/>
          <c:tx>
            <c:strRef>
              <c:f>'Figure 1'!$W$2</c:f>
              <c:strCache>
                <c:ptCount val="1"/>
                <c:pt idx="0">
                  <c:v>NDM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1'!$W$3:$W$7</c:f>
              <c:numCache>
                <c:formatCode>0</c:formatCode>
                <c:ptCount val="5"/>
                <c:pt idx="1">
                  <c:v>298.61124422727272</c:v>
                </c:pt>
                <c:pt idx="4" formatCode="0.0">
                  <c:v>336.8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07-42BE-A778-CF3682B19575}"/>
            </c:ext>
          </c:extLst>
        </c:ser>
        <c:ser>
          <c:idx val="8"/>
          <c:order val="7"/>
          <c:tx>
            <c:strRef>
              <c:f>'Figure 1'!$X$2</c:f>
              <c:strCache>
                <c:ptCount val="1"/>
                <c:pt idx="0">
                  <c:v>DM exc. generation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1'!$X$3:$X$7</c:f>
              <c:numCache>
                <c:formatCode>0</c:formatCode>
                <c:ptCount val="5"/>
                <c:pt idx="1">
                  <c:v>40.033099412090912</c:v>
                </c:pt>
                <c:pt idx="4" formatCode="0.0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07-42BE-A778-CF3682B19575}"/>
            </c:ext>
          </c:extLst>
        </c:ser>
        <c:ser>
          <c:idx val="9"/>
          <c:order val="8"/>
          <c:tx>
            <c:strRef>
              <c:f>'Figure 1'!$Y$2</c:f>
              <c:strCache>
                <c:ptCount val="1"/>
                <c:pt idx="0">
                  <c:v>Electricity generation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1'!$Y$3:$Y$7</c:f>
              <c:numCache>
                <c:formatCode>0</c:formatCode>
                <c:ptCount val="5"/>
                <c:pt idx="1">
                  <c:v>62.839029470909097</c:v>
                </c:pt>
                <c:pt idx="4" formatCode="0.0">
                  <c:v>117.6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07-42BE-A778-CF3682B19575}"/>
            </c:ext>
          </c:extLst>
        </c:ser>
        <c:ser>
          <c:idx val="10"/>
          <c:order val="9"/>
          <c:tx>
            <c:strRef>
              <c:f>'Figure 1'!$Z$2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1'!$Z$3:$Z$7</c:f>
              <c:numCache>
                <c:formatCode>0</c:formatCode>
                <c:ptCount val="5"/>
                <c:pt idx="1">
                  <c:v>24.20679384</c:v>
                </c:pt>
                <c:pt idx="4" formatCode="0.0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07-42BE-A778-CF3682B1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848512"/>
        <c:axId val="180850048"/>
      </c:barChart>
      <c:lineChart>
        <c:grouping val="standard"/>
        <c:varyColors val="0"/>
        <c:ser>
          <c:idx val="7"/>
          <c:order val="10"/>
          <c:tx>
            <c:strRef>
              <c:f>'Figure 1'!$AA$2</c:f>
              <c:strCache>
                <c:ptCount val="1"/>
                <c:pt idx="0">
                  <c:v>Totals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0\ &quot;mcm/d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1'!$P$3:$P$7</c:f>
              <c:strCache>
                <c:ptCount val="5"/>
                <c:pt idx="0">
                  <c:v>Cold day supply</c:v>
                </c:pt>
                <c:pt idx="1">
                  <c:v>Cold day demand</c:v>
                </c:pt>
                <c:pt idx="2">
                  <c:v>Peak supply</c:v>
                </c:pt>
                <c:pt idx="3">
                  <c:v>Peak Supply (Largest Loss)</c:v>
                </c:pt>
                <c:pt idx="4">
                  <c:v>Peak demand*</c:v>
                </c:pt>
              </c:strCache>
            </c:strRef>
          </c:cat>
          <c:val>
            <c:numRef>
              <c:f>'Figure 1'!$AA$3:$AA$7</c:f>
              <c:numCache>
                <c:formatCode>0</c:formatCode>
                <c:ptCount val="5"/>
                <c:pt idx="0">
                  <c:v>497.44149999999973</c:v>
                </c:pt>
                <c:pt idx="1">
                  <c:v>425.69016695027273</c:v>
                </c:pt>
                <c:pt idx="2">
                  <c:v>609.75893900000005</c:v>
                </c:pt>
                <c:pt idx="3">
                  <c:v>539.75893900000005</c:v>
                </c:pt>
                <c:pt idx="4">
                  <c:v>531.1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B-43A3-9F0C-5363CBDE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48512"/>
        <c:axId val="180850048"/>
      </c:lineChart>
      <c:catAx>
        <c:axId val="1808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850048"/>
        <c:crosses val="autoZero"/>
        <c:auto val="1"/>
        <c:lblAlgn val="ctr"/>
        <c:lblOffset val="100"/>
        <c:noMultiLvlLbl val="0"/>
      </c:catAx>
      <c:valAx>
        <c:axId val="1808500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mcm / day</a:t>
                </a:r>
              </a:p>
            </c:rich>
          </c:tx>
          <c:layout>
            <c:manualLayout>
              <c:xMode val="edge"/>
              <c:yMode val="edge"/>
              <c:x val="2.4664334540600005E-2"/>
              <c:y val="0.298253910753516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848512"/>
        <c:crosses val="autoZero"/>
        <c:crossBetween val="between"/>
      </c:valAx>
    </c:plotArea>
    <c:legend>
      <c:legendPos val="b"/>
      <c:legendEntry>
        <c:idx val="10"/>
        <c:delete val="1"/>
      </c:legendEntry>
      <c:layout>
        <c:manualLayout>
          <c:xMode val="edge"/>
          <c:yMode val="edge"/>
          <c:x val="7.7617198397278417E-2"/>
          <c:y val="0.85605767504740793"/>
          <c:w val="0.73170065743184365"/>
          <c:h val="0.1216492238402848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 sz="11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247156153051E-2"/>
          <c:y val="4.0677966101694912E-2"/>
          <c:w val="0.90382626680455014"/>
          <c:h val="0.78813559322033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PeakGraph!$B$32</c:f>
              <c:strCache>
                <c:ptCount val="1"/>
                <c:pt idx="0">
                  <c:v>LDZ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PeakGraph!$C$32:$D$32</c:f>
              <c:numCache>
                <c:formatCode>0</c:formatCode>
                <c:ptCount val="2"/>
                <c:pt idx="0">
                  <c:v>341</c:v>
                </c:pt>
                <c:pt idx="1">
                  <c:v>370.81393789999998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6-4344-B1AF-7D6F2E5A5C4D}"/>
            </c:ext>
          </c:extLst>
        </c:ser>
        <c:ser>
          <c:idx val="1"/>
          <c:order val="1"/>
          <c:tx>
            <c:strRef>
              <c:f>PeakGraph!$B$33</c:f>
              <c:strCache>
                <c:ptCount val="1"/>
                <c:pt idx="0">
                  <c:v>NTS industrial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PeakGraph!$C$33:$D$33</c:f>
              <c:numCache>
                <c:formatCode>0</c:formatCode>
                <c:ptCount val="2"/>
                <c:pt idx="0">
                  <c:v>8</c:v>
                </c:pt>
                <c:pt idx="1">
                  <c:v>8.1947924069999996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6-4344-B1AF-7D6F2E5A5C4D}"/>
            </c:ext>
          </c:extLst>
        </c:ser>
        <c:ser>
          <c:idx val="2"/>
          <c:order val="2"/>
          <c:tx>
            <c:strRef>
              <c:f>PeakGraph!$B$34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PeakGraph!$C$34:$D$34</c:f>
              <c:numCache>
                <c:formatCode>0</c:formatCode>
                <c:ptCount val="2"/>
                <c:pt idx="0">
                  <c:v>26</c:v>
                </c:pt>
                <c:pt idx="1">
                  <c:v>33.218181818181819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6-4344-B1AF-7D6F2E5A5C4D}"/>
            </c:ext>
          </c:extLst>
        </c:ser>
        <c:ser>
          <c:idx val="4"/>
          <c:order val="3"/>
          <c:tx>
            <c:strRef>
              <c:f>PeakGraph!$B$36</c:f>
              <c:strCache>
                <c:ptCount val="1"/>
                <c:pt idx="0">
                  <c:v>NTS power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PeakGraph!$C$36:$D$36</c:f>
              <c:numCache>
                <c:formatCode>0</c:formatCode>
                <c:ptCount val="2"/>
                <c:pt idx="0">
                  <c:v>87</c:v>
                </c:pt>
                <c:pt idx="1">
                  <c:v>117.55433636363637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36-4344-B1AF-7D6F2E5A5C4D}"/>
            </c:ext>
          </c:extLst>
        </c:ser>
        <c:ser>
          <c:idx val="6"/>
          <c:order val="4"/>
          <c:tx>
            <c:strRef>
              <c:f>PeakGraph!$B$38</c:f>
              <c:strCache>
                <c:ptCount val="1"/>
                <c:pt idx="0">
                  <c:v>IUK exports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PeakGraph!$C$38:$D$38</c:f>
              <c:numCache>
                <c:formatCode>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36-4344-B1AF-7D6F2E5A5C4D}"/>
            </c:ext>
          </c:extLst>
        </c:ser>
        <c:ser>
          <c:idx val="7"/>
          <c:order val="5"/>
          <c:tx>
            <c:strRef>
              <c:f>PeakGraph!$B$39</c:f>
              <c:strCache>
                <c:ptCount val="1"/>
                <c:pt idx="0">
                  <c:v>Storage injection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strRef>
              <c:f>PeakGraph!$C$31:$D$31</c:f>
              <c:strCache>
                <c:ptCount val="2"/>
                <c:pt idx="0">
                  <c:v>January 8th 2010</c:v>
                </c:pt>
                <c:pt idx="1">
                  <c:v>1 in 20 peak</c:v>
                </c:pt>
              </c:strCache>
            </c:strRef>
          </c:cat>
          <c:val>
            <c:numRef>
              <c:f>PeakGraph!$C$39:$D$39</c:f>
              <c:numCache>
                <c:formatCode>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36-4344-B1AF-7D6F2E5A5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861312"/>
        <c:axId val="170862848"/>
      </c:barChart>
      <c:catAx>
        <c:axId val="1708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0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86284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GB" sz="900"/>
                  <a:t>mcm/d</a:t>
                </a:r>
              </a:p>
            </c:rich>
          </c:tx>
          <c:layout>
            <c:manualLayout>
              <c:xMode val="edge"/>
              <c:yMode val="edge"/>
              <c:x val="1.1375425897849727E-2"/>
              <c:y val="0.38644065077603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0861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986941768857543E-2"/>
          <c:y val="0.90446838463373902"/>
          <c:w val="0.90153127023429491"/>
          <c:h val="8.30508580315406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Fig 4'!$S$1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 Fig 4'!$R$2:$R$184</c:f>
              <c:numCache>
                <c:formatCode>m/d/yyyy</c:formatCode>
                <c:ptCount val="183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  <c:pt idx="31">
                  <c:v>43770</c:v>
                </c:pt>
                <c:pt idx="32">
                  <c:v>43771</c:v>
                </c:pt>
                <c:pt idx="33">
                  <c:v>43772</c:v>
                </c:pt>
                <c:pt idx="34">
                  <c:v>43773</c:v>
                </c:pt>
                <c:pt idx="35">
                  <c:v>43774</c:v>
                </c:pt>
                <c:pt idx="36">
                  <c:v>43775</c:v>
                </c:pt>
                <c:pt idx="37">
                  <c:v>43776</c:v>
                </c:pt>
                <c:pt idx="38">
                  <c:v>43777</c:v>
                </c:pt>
                <c:pt idx="39">
                  <c:v>43778</c:v>
                </c:pt>
                <c:pt idx="40">
                  <c:v>43779</c:v>
                </c:pt>
                <c:pt idx="41">
                  <c:v>43780</c:v>
                </c:pt>
                <c:pt idx="42">
                  <c:v>43781</c:v>
                </c:pt>
                <c:pt idx="43">
                  <c:v>43782</c:v>
                </c:pt>
                <c:pt idx="44">
                  <c:v>43783</c:v>
                </c:pt>
                <c:pt idx="45">
                  <c:v>43784</c:v>
                </c:pt>
                <c:pt idx="46">
                  <c:v>43785</c:v>
                </c:pt>
                <c:pt idx="47">
                  <c:v>43786</c:v>
                </c:pt>
                <c:pt idx="48">
                  <c:v>43787</c:v>
                </c:pt>
                <c:pt idx="49">
                  <c:v>43788</c:v>
                </c:pt>
                <c:pt idx="50">
                  <c:v>43789</c:v>
                </c:pt>
                <c:pt idx="51">
                  <c:v>43790</c:v>
                </c:pt>
                <c:pt idx="52">
                  <c:v>43791</c:v>
                </c:pt>
                <c:pt idx="53">
                  <c:v>43792</c:v>
                </c:pt>
                <c:pt idx="54">
                  <c:v>43793</c:v>
                </c:pt>
                <c:pt idx="55">
                  <c:v>43794</c:v>
                </c:pt>
                <c:pt idx="56">
                  <c:v>43795</c:v>
                </c:pt>
                <c:pt idx="57">
                  <c:v>43796</c:v>
                </c:pt>
                <c:pt idx="58">
                  <c:v>43797</c:v>
                </c:pt>
                <c:pt idx="59">
                  <c:v>43798</c:v>
                </c:pt>
                <c:pt idx="60">
                  <c:v>43799</c:v>
                </c:pt>
                <c:pt idx="61">
                  <c:v>43800</c:v>
                </c:pt>
                <c:pt idx="62">
                  <c:v>43801</c:v>
                </c:pt>
                <c:pt idx="63">
                  <c:v>43802</c:v>
                </c:pt>
                <c:pt idx="64">
                  <c:v>43803</c:v>
                </c:pt>
                <c:pt idx="65">
                  <c:v>43804</c:v>
                </c:pt>
                <c:pt idx="66">
                  <c:v>43805</c:v>
                </c:pt>
                <c:pt idx="67">
                  <c:v>43806</c:v>
                </c:pt>
                <c:pt idx="68">
                  <c:v>43807</c:v>
                </c:pt>
                <c:pt idx="69">
                  <c:v>43808</c:v>
                </c:pt>
                <c:pt idx="70">
                  <c:v>43809</c:v>
                </c:pt>
                <c:pt idx="71">
                  <c:v>43810</c:v>
                </c:pt>
                <c:pt idx="72">
                  <c:v>43811</c:v>
                </c:pt>
                <c:pt idx="73">
                  <c:v>43812</c:v>
                </c:pt>
                <c:pt idx="74">
                  <c:v>43813</c:v>
                </c:pt>
                <c:pt idx="75">
                  <c:v>43814</c:v>
                </c:pt>
                <c:pt idx="76">
                  <c:v>43815</c:v>
                </c:pt>
                <c:pt idx="77">
                  <c:v>43816</c:v>
                </c:pt>
                <c:pt idx="78">
                  <c:v>43817</c:v>
                </c:pt>
                <c:pt idx="79">
                  <c:v>43818</c:v>
                </c:pt>
                <c:pt idx="80">
                  <c:v>43819</c:v>
                </c:pt>
                <c:pt idx="81">
                  <c:v>43820</c:v>
                </c:pt>
                <c:pt idx="82">
                  <c:v>43821</c:v>
                </c:pt>
                <c:pt idx="83">
                  <c:v>43822</c:v>
                </c:pt>
                <c:pt idx="84">
                  <c:v>43823</c:v>
                </c:pt>
                <c:pt idx="85">
                  <c:v>43824</c:v>
                </c:pt>
                <c:pt idx="86">
                  <c:v>43825</c:v>
                </c:pt>
                <c:pt idx="87">
                  <c:v>43826</c:v>
                </c:pt>
                <c:pt idx="88">
                  <c:v>43827</c:v>
                </c:pt>
                <c:pt idx="89">
                  <c:v>43828</c:v>
                </c:pt>
                <c:pt idx="90">
                  <c:v>43829</c:v>
                </c:pt>
                <c:pt idx="91">
                  <c:v>43830</c:v>
                </c:pt>
                <c:pt idx="92">
                  <c:v>43831</c:v>
                </c:pt>
                <c:pt idx="93">
                  <c:v>43832</c:v>
                </c:pt>
                <c:pt idx="94">
                  <c:v>43833</c:v>
                </c:pt>
                <c:pt idx="95">
                  <c:v>43834</c:v>
                </c:pt>
                <c:pt idx="96">
                  <c:v>43835</c:v>
                </c:pt>
                <c:pt idx="97">
                  <c:v>43836</c:v>
                </c:pt>
                <c:pt idx="98">
                  <c:v>43837</c:v>
                </c:pt>
                <c:pt idx="99">
                  <c:v>43838</c:v>
                </c:pt>
                <c:pt idx="100">
                  <c:v>43839</c:v>
                </c:pt>
                <c:pt idx="101">
                  <c:v>43840</c:v>
                </c:pt>
                <c:pt idx="102">
                  <c:v>43841</c:v>
                </c:pt>
                <c:pt idx="103">
                  <c:v>43842</c:v>
                </c:pt>
                <c:pt idx="104">
                  <c:v>43843</c:v>
                </c:pt>
                <c:pt idx="105">
                  <c:v>43844</c:v>
                </c:pt>
                <c:pt idx="106">
                  <c:v>43845</c:v>
                </c:pt>
                <c:pt idx="107">
                  <c:v>43846</c:v>
                </c:pt>
                <c:pt idx="108">
                  <c:v>43847</c:v>
                </c:pt>
                <c:pt idx="109">
                  <c:v>43848</c:v>
                </c:pt>
                <c:pt idx="110">
                  <c:v>43849</c:v>
                </c:pt>
                <c:pt idx="111">
                  <c:v>43850</c:v>
                </c:pt>
                <c:pt idx="112">
                  <c:v>43851</c:v>
                </c:pt>
                <c:pt idx="113">
                  <c:v>43852</c:v>
                </c:pt>
                <c:pt idx="114">
                  <c:v>43853</c:v>
                </c:pt>
                <c:pt idx="115">
                  <c:v>43854</c:v>
                </c:pt>
                <c:pt idx="116">
                  <c:v>43855</c:v>
                </c:pt>
                <c:pt idx="117">
                  <c:v>43856</c:v>
                </c:pt>
                <c:pt idx="118">
                  <c:v>43857</c:v>
                </c:pt>
                <c:pt idx="119">
                  <c:v>43858</c:v>
                </c:pt>
                <c:pt idx="120">
                  <c:v>43859</c:v>
                </c:pt>
                <c:pt idx="121">
                  <c:v>43860</c:v>
                </c:pt>
                <c:pt idx="122">
                  <c:v>43861</c:v>
                </c:pt>
                <c:pt idx="123">
                  <c:v>43862</c:v>
                </c:pt>
                <c:pt idx="124">
                  <c:v>43863</c:v>
                </c:pt>
                <c:pt idx="125">
                  <c:v>43864</c:v>
                </c:pt>
                <c:pt idx="126">
                  <c:v>43865</c:v>
                </c:pt>
                <c:pt idx="127">
                  <c:v>43866</c:v>
                </c:pt>
                <c:pt idx="128">
                  <c:v>43867</c:v>
                </c:pt>
                <c:pt idx="129">
                  <c:v>43868</c:v>
                </c:pt>
                <c:pt idx="130">
                  <c:v>43869</c:v>
                </c:pt>
                <c:pt idx="131">
                  <c:v>43870</c:v>
                </c:pt>
                <c:pt idx="132">
                  <c:v>43871</c:v>
                </c:pt>
                <c:pt idx="133">
                  <c:v>43872</c:v>
                </c:pt>
                <c:pt idx="134">
                  <c:v>43873</c:v>
                </c:pt>
                <c:pt idx="135">
                  <c:v>43874</c:v>
                </c:pt>
                <c:pt idx="136">
                  <c:v>43875</c:v>
                </c:pt>
                <c:pt idx="137">
                  <c:v>43876</c:v>
                </c:pt>
                <c:pt idx="138">
                  <c:v>43877</c:v>
                </c:pt>
                <c:pt idx="139">
                  <c:v>43878</c:v>
                </c:pt>
                <c:pt idx="140">
                  <c:v>43879</c:v>
                </c:pt>
                <c:pt idx="141">
                  <c:v>43880</c:v>
                </c:pt>
                <c:pt idx="142">
                  <c:v>43881</c:v>
                </c:pt>
                <c:pt idx="143">
                  <c:v>43882</c:v>
                </c:pt>
                <c:pt idx="144">
                  <c:v>43883</c:v>
                </c:pt>
                <c:pt idx="145">
                  <c:v>43884</c:v>
                </c:pt>
                <c:pt idx="146">
                  <c:v>43885</c:v>
                </c:pt>
                <c:pt idx="147">
                  <c:v>43886</c:v>
                </c:pt>
                <c:pt idx="148">
                  <c:v>43887</c:v>
                </c:pt>
                <c:pt idx="149">
                  <c:v>43888</c:v>
                </c:pt>
                <c:pt idx="150">
                  <c:v>43889</c:v>
                </c:pt>
                <c:pt idx="151">
                  <c:v>43890</c:v>
                </c:pt>
                <c:pt idx="152">
                  <c:v>43891</c:v>
                </c:pt>
                <c:pt idx="153">
                  <c:v>43892</c:v>
                </c:pt>
                <c:pt idx="154">
                  <c:v>43893</c:v>
                </c:pt>
                <c:pt idx="155">
                  <c:v>43894</c:v>
                </c:pt>
                <c:pt idx="156">
                  <c:v>43895</c:v>
                </c:pt>
                <c:pt idx="157">
                  <c:v>43896</c:v>
                </c:pt>
                <c:pt idx="158">
                  <c:v>43897</c:v>
                </c:pt>
                <c:pt idx="159">
                  <c:v>43898</c:v>
                </c:pt>
                <c:pt idx="160">
                  <c:v>43899</c:v>
                </c:pt>
                <c:pt idx="161">
                  <c:v>43900</c:v>
                </c:pt>
                <c:pt idx="162">
                  <c:v>43901</c:v>
                </c:pt>
                <c:pt idx="163">
                  <c:v>43902</c:v>
                </c:pt>
                <c:pt idx="164">
                  <c:v>43903</c:v>
                </c:pt>
                <c:pt idx="165">
                  <c:v>43904</c:v>
                </c:pt>
                <c:pt idx="166">
                  <c:v>43905</c:v>
                </c:pt>
                <c:pt idx="167">
                  <c:v>43906</c:v>
                </c:pt>
                <c:pt idx="168">
                  <c:v>43907</c:v>
                </c:pt>
                <c:pt idx="169">
                  <c:v>43908</c:v>
                </c:pt>
                <c:pt idx="170">
                  <c:v>43909</c:v>
                </c:pt>
                <c:pt idx="171">
                  <c:v>43910</c:v>
                </c:pt>
                <c:pt idx="172">
                  <c:v>43911</c:v>
                </c:pt>
                <c:pt idx="173">
                  <c:v>43912</c:v>
                </c:pt>
                <c:pt idx="174">
                  <c:v>43913</c:v>
                </c:pt>
                <c:pt idx="175">
                  <c:v>43914</c:v>
                </c:pt>
                <c:pt idx="176">
                  <c:v>43915</c:v>
                </c:pt>
                <c:pt idx="177">
                  <c:v>43916</c:v>
                </c:pt>
                <c:pt idx="178">
                  <c:v>43917</c:v>
                </c:pt>
                <c:pt idx="179">
                  <c:v>43918</c:v>
                </c:pt>
                <c:pt idx="180">
                  <c:v>43919</c:v>
                </c:pt>
                <c:pt idx="181">
                  <c:v>43920</c:v>
                </c:pt>
                <c:pt idx="182">
                  <c:v>43921</c:v>
                </c:pt>
              </c:numCache>
            </c:numRef>
          </c:cat>
          <c:val>
            <c:numRef>
              <c:f>' Fig 4'!$S$2:$S$184</c:f>
              <c:numCache>
                <c:formatCode>0</c:formatCode>
                <c:ptCount val="183"/>
                <c:pt idx="0">
                  <c:v>89.862499999999983</c:v>
                </c:pt>
                <c:pt idx="1">
                  <c:v>89.547499999999999</c:v>
                </c:pt>
                <c:pt idx="2">
                  <c:v>86.411000000000016</c:v>
                </c:pt>
                <c:pt idx="3">
                  <c:v>86.672699999999963</c:v>
                </c:pt>
                <c:pt idx="4">
                  <c:v>90.150450000000021</c:v>
                </c:pt>
                <c:pt idx="5">
                  <c:v>88.867400000000004</c:v>
                </c:pt>
                <c:pt idx="6">
                  <c:v>89.312050000000013</c:v>
                </c:pt>
                <c:pt idx="7">
                  <c:v>83.895399999999995</c:v>
                </c:pt>
                <c:pt idx="8">
                  <c:v>92.700600000000009</c:v>
                </c:pt>
                <c:pt idx="9">
                  <c:v>92.851200000000006</c:v>
                </c:pt>
                <c:pt idx="10">
                  <c:v>93.333849999999984</c:v>
                </c:pt>
                <c:pt idx="11">
                  <c:v>95.564399999999978</c:v>
                </c:pt>
                <c:pt idx="12">
                  <c:v>90.937600000000003</c:v>
                </c:pt>
                <c:pt idx="13">
                  <c:v>95.156149999999968</c:v>
                </c:pt>
                <c:pt idx="14">
                  <c:v>94.698149999999984</c:v>
                </c:pt>
                <c:pt idx="15">
                  <c:v>99.483500000000006</c:v>
                </c:pt>
                <c:pt idx="16">
                  <c:v>103.74519999999998</c:v>
                </c:pt>
                <c:pt idx="17">
                  <c:v>73.722699999999989</c:v>
                </c:pt>
                <c:pt idx="18">
                  <c:v>76.395050000000012</c:v>
                </c:pt>
                <c:pt idx="19">
                  <c:v>94.015049999999988</c:v>
                </c:pt>
                <c:pt idx="20">
                  <c:v>97.568649999999963</c:v>
                </c:pt>
                <c:pt idx="21">
                  <c:v>98.208749999999995</c:v>
                </c:pt>
                <c:pt idx="22">
                  <c:v>98.806849999999983</c:v>
                </c:pt>
                <c:pt idx="23">
                  <c:v>84.48005000000002</c:v>
                </c:pt>
                <c:pt idx="24">
                  <c:v>80.827249999999978</c:v>
                </c:pt>
                <c:pt idx="25">
                  <c:v>98.665549999999996</c:v>
                </c:pt>
                <c:pt idx="26">
                  <c:v>104.86299999999997</c:v>
                </c:pt>
                <c:pt idx="27">
                  <c:v>105.80670000000001</c:v>
                </c:pt>
                <c:pt idx="28">
                  <c:v>97.34220000000002</c:v>
                </c:pt>
                <c:pt idx="29">
                  <c:v>89.873199999999997</c:v>
                </c:pt>
                <c:pt idx="30">
                  <c:v>95.392450000000011</c:v>
                </c:pt>
                <c:pt idx="31">
                  <c:v>102.43469999999999</c:v>
                </c:pt>
                <c:pt idx="32">
                  <c:v>107.39780000000002</c:v>
                </c:pt>
                <c:pt idx="33">
                  <c:v>106.12584999999999</c:v>
                </c:pt>
                <c:pt idx="34">
                  <c:v>100.84484999999997</c:v>
                </c:pt>
                <c:pt idx="35">
                  <c:v>98.184699999999992</c:v>
                </c:pt>
                <c:pt idx="36">
                  <c:v>101.74465000000001</c:v>
                </c:pt>
                <c:pt idx="37">
                  <c:v>107.31959999999999</c:v>
                </c:pt>
                <c:pt idx="38">
                  <c:v>102.04934999999999</c:v>
                </c:pt>
                <c:pt idx="39">
                  <c:v>102.60449999999999</c:v>
                </c:pt>
                <c:pt idx="40">
                  <c:v>98.292299999999983</c:v>
                </c:pt>
                <c:pt idx="41">
                  <c:v>97.264349999999979</c:v>
                </c:pt>
                <c:pt idx="42">
                  <c:v>95.55265</c:v>
                </c:pt>
                <c:pt idx="43">
                  <c:v>94.615249999999989</c:v>
                </c:pt>
                <c:pt idx="44">
                  <c:v>98.066549999999992</c:v>
                </c:pt>
                <c:pt idx="45">
                  <c:v>107.6763</c:v>
                </c:pt>
                <c:pt idx="46">
                  <c:v>117.45565000000001</c:v>
                </c:pt>
                <c:pt idx="47">
                  <c:v>118.60590000000002</c:v>
                </c:pt>
                <c:pt idx="48">
                  <c:v>108.60224999999997</c:v>
                </c:pt>
                <c:pt idx="49">
                  <c:v>110.49245000000003</c:v>
                </c:pt>
                <c:pt idx="50">
                  <c:v>108.65165</c:v>
                </c:pt>
                <c:pt idx="51">
                  <c:v>106.55725000000002</c:v>
                </c:pt>
                <c:pt idx="52">
                  <c:v>111.70825000000002</c:v>
                </c:pt>
                <c:pt idx="53">
                  <c:v>122.59824999999999</c:v>
                </c:pt>
                <c:pt idx="54">
                  <c:v>120.25694999999997</c:v>
                </c:pt>
                <c:pt idx="55">
                  <c:v>119.98135000000001</c:v>
                </c:pt>
                <c:pt idx="56">
                  <c:v>122.29609999999997</c:v>
                </c:pt>
                <c:pt idx="57">
                  <c:v>114.85925000000003</c:v>
                </c:pt>
                <c:pt idx="58">
                  <c:v>120.63809999999999</c:v>
                </c:pt>
                <c:pt idx="59">
                  <c:v>120.76179999999997</c:v>
                </c:pt>
                <c:pt idx="60">
                  <c:v>116.80399999999999</c:v>
                </c:pt>
                <c:pt idx="61">
                  <c:v>102.56014999999999</c:v>
                </c:pt>
                <c:pt idx="62">
                  <c:v>105.69814999999998</c:v>
                </c:pt>
                <c:pt idx="63">
                  <c:v>107.23889999999999</c:v>
                </c:pt>
                <c:pt idx="64">
                  <c:v>94.090349999999987</c:v>
                </c:pt>
                <c:pt idx="65">
                  <c:v>85.979799999999983</c:v>
                </c:pt>
                <c:pt idx="66">
                  <c:v>86.185000000000016</c:v>
                </c:pt>
                <c:pt idx="67">
                  <c:v>87.861100000000008</c:v>
                </c:pt>
                <c:pt idx="68">
                  <c:v>98.196150000000017</c:v>
                </c:pt>
                <c:pt idx="69">
                  <c:v>98.906349999999975</c:v>
                </c:pt>
                <c:pt idx="70">
                  <c:v>101.5787</c:v>
                </c:pt>
                <c:pt idx="71">
                  <c:v>105.3396</c:v>
                </c:pt>
                <c:pt idx="72">
                  <c:v>106.95870000000001</c:v>
                </c:pt>
                <c:pt idx="73">
                  <c:v>108.10040000000001</c:v>
                </c:pt>
                <c:pt idx="74">
                  <c:v>100.18949999999998</c:v>
                </c:pt>
                <c:pt idx="75">
                  <c:v>107.08839999999999</c:v>
                </c:pt>
                <c:pt idx="76">
                  <c:v>109.4059</c:v>
                </c:pt>
                <c:pt idx="77">
                  <c:v>104.40674999999999</c:v>
                </c:pt>
                <c:pt idx="78">
                  <c:v>107.21540000000002</c:v>
                </c:pt>
                <c:pt idx="79">
                  <c:v>104.37584999999999</c:v>
                </c:pt>
                <c:pt idx="80">
                  <c:v>104.82755</c:v>
                </c:pt>
                <c:pt idx="81">
                  <c:v>113.0127</c:v>
                </c:pt>
                <c:pt idx="82">
                  <c:v>111.85219999999998</c:v>
                </c:pt>
                <c:pt idx="83">
                  <c:v>107.19819999999997</c:v>
                </c:pt>
                <c:pt idx="84">
                  <c:v>106.34864999999999</c:v>
                </c:pt>
                <c:pt idx="85">
                  <c:v>104.9913</c:v>
                </c:pt>
                <c:pt idx="86">
                  <c:v>110.5361</c:v>
                </c:pt>
                <c:pt idx="87">
                  <c:v>110.95830000000002</c:v>
                </c:pt>
                <c:pt idx="88">
                  <c:v>110.78630000000001</c:v>
                </c:pt>
                <c:pt idx="89">
                  <c:v>106.1279</c:v>
                </c:pt>
                <c:pt idx="90">
                  <c:v>111.00014999999998</c:v>
                </c:pt>
                <c:pt idx="91">
                  <c:v>113.47139999999997</c:v>
                </c:pt>
                <c:pt idx="92">
                  <c:v>111.72754999999997</c:v>
                </c:pt>
                <c:pt idx="93">
                  <c:v>103.24664999999999</c:v>
                </c:pt>
                <c:pt idx="94">
                  <c:v>108.47050000000002</c:v>
                </c:pt>
                <c:pt idx="95">
                  <c:v>109.91740000000003</c:v>
                </c:pt>
                <c:pt idx="96">
                  <c:v>107.96445</c:v>
                </c:pt>
                <c:pt idx="97">
                  <c:v>110.14875000000001</c:v>
                </c:pt>
                <c:pt idx="98">
                  <c:v>107.3929</c:v>
                </c:pt>
                <c:pt idx="99">
                  <c:v>104.04049999999999</c:v>
                </c:pt>
                <c:pt idx="100">
                  <c:v>97.537450000000021</c:v>
                </c:pt>
                <c:pt idx="101">
                  <c:v>90.280149999999963</c:v>
                </c:pt>
                <c:pt idx="102">
                  <c:v>90.358900000000006</c:v>
                </c:pt>
                <c:pt idx="103">
                  <c:v>99.186599999999984</c:v>
                </c:pt>
                <c:pt idx="104">
                  <c:v>105.45839999999998</c:v>
                </c:pt>
                <c:pt idx="105">
                  <c:v>104.74005000000001</c:v>
                </c:pt>
                <c:pt idx="106">
                  <c:v>106.19194999999999</c:v>
                </c:pt>
                <c:pt idx="107">
                  <c:v>101.5377</c:v>
                </c:pt>
                <c:pt idx="108">
                  <c:v>96.87939999999999</c:v>
                </c:pt>
                <c:pt idx="109">
                  <c:v>94.59375</c:v>
                </c:pt>
                <c:pt idx="110">
                  <c:v>96.061149999999998</c:v>
                </c:pt>
                <c:pt idx="111">
                  <c:v>95.808299999999974</c:v>
                </c:pt>
                <c:pt idx="112">
                  <c:v>97.809149999999988</c:v>
                </c:pt>
                <c:pt idx="113">
                  <c:v>96.529650000000018</c:v>
                </c:pt>
                <c:pt idx="114">
                  <c:v>94.698849999999979</c:v>
                </c:pt>
                <c:pt idx="115">
                  <c:v>95.747099999999975</c:v>
                </c:pt>
                <c:pt idx="116">
                  <c:v>95.796350000000004</c:v>
                </c:pt>
                <c:pt idx="117">
                  <c:v>95.135199999999983</c:v>
                </c:pt>
                <c:pt idx="118">
                  <c:v>95.280149999999978</c:v>
                </c:pt>
                <c:pt idx="119">
                  <c:v>98.119100000000017</c:v>
                </c:pt>
                <c:pt idx="120">
                  <c:v>99.06280000000001</c:v>
                </c:pt>
                <c:pt idx="121">
                  <c:v>102.08390000000001</c:v>
                </c:pt>
                <c:pt idx="122">
                  <c:v>100.75524999999998</c:v>
                </c:pt>
                <c:pt idx="123">
                  <c:v>100.46085000000001</c:v>
                </c:pt>
                <c:pt idx="124">
                  <c:v>99.320100000000025</c:v>
                </c:pt>
                <c:pt idx="125">
                  <c:v>99.726749999999981</c:v>
                </c:pt>
                <c:pt idx="126">
                  <c:v>96.870250000000013</c:v>
                </c:pt>
                <c:pt idx="127">
                  <c:v>96.308000000000021</c:v>
                </c:pt>
                <c:pt idx="128">
                  <c:v>99.643100000000004</c:v>
                </c:pt>
                <c:pt idx="129">
                  <c:v>99.115600000000001</c:v>
                </c:pt>
                <c:pt idx="130">
                  <c:v>101.02135000000001</c:v>
                </c:pt>
                <c:pt idx="131">
                  <c:v>105.31795</c:v>
                </c:pt>
                <c:pt idx="132">
                  <c:v>104.89414999999998</c:v>
                </c:pt>
                <c:pt idx="133">
                  <c:v>102.70224999999999</c:v>
                </c:pt>
                <c:pt idx="134">
                  <c:v>104.29884999999999</c:v>
                </c:pt>
                <c:pt idx="135">
                  <c:v>103.5795</c:v>
                </c:pt>
                <c:pt idx="136">
                  <c:v>105.0228</c:v>
                </c:pt>
                <c:pt idx="137">
                  <c:v>103.66295000000001</c:v>
                </c:pt>
                <c:pt idx="138">
                  <c:v>101.4181</c:v>
                </c:pt>
                <c:pt idx="139">
                  <c:v>100.05730000000003</c:v>
                </c:pt>
                <c:pt idx="140">
                  <c:v>98.795349999999999</c:v>
                </c:pt>
                <c:pt idx="141">
                  <c:v>99.209550000000007</c:v>
                </c:pt>
                <c:pt idx="142">
                  <c:v>94.538399999999996</c:v>
                </c:pt>
                <c:pt idx="143">
                  <c:v>101.81505000000001</c:v>
                </c:pt>
                <c:pt idx="144">
                  <c:v>101.33165000000001</c:v>
                </c:pt>
                <c:pt idx="145">
                  <c:v>103.8673</c:v>
                </c:pt>
                <c:pt idx="146">
                  <c:v>103.76949999999999</c:v>
                </c:pt>
                <c:pt idx="147">
                  <c:v>102.23665000000004</c:v>
                </c:pt>
                <c:pt idx="148">
                  <c:v>93.32525000000004</c:v>
                </c:pt>
                <c:pt idx="149">
                  <c:v>100.91955</c:v>
                </c:pt>
                <c:pt idx="150">
                  <c:v>103.01354999999998</c:v>
                </c:pt>
                <c:pt idx="151">
                  <c:v>102.54225000000002</c:v>
                </c:pt>
                <c:pt idx="152">
                  <c:v>100.84795</c:v>
                </c:pt>
                <c:pt idx="153">
                  <c:v>102.61684999999999</c:v>
                </c:pt>
                <c:pt idx="154">
                  <c:v>96.069750000000028</c:v>
                </c:pt>
                <c:pt idx="155">
                  <c:v>94.088999999999999</c:v>
                </c:pt>
                <c:pt idx="156">
                  <c:v>82.997349999999997</c:v>
                </c:pt>
                <c:pt idx="157">
                  <c:v>86.869299999999996</c:v>
                </c:pt>
                <c:pt idx="158">
                  <c:v>87.564799999999963</c:v>
                </c:pt>
                <c:pt idx="159">
                  <c:v>92.493099999999998</c:v>
                </c:pt>
                <c:pt idx="160">
                  <c:v>97.818950000000015</c:v>
                </c:pt>
                <c:pt idx="161">
                  <c:v>98.284449999999993</c:v>
                </c:pt>
                <c:pt idx="162">
                  <c:v>94.207649999999987</c:v>
                </c:pt>
                <c:pt idx="163">
                  <c:v>95.982650000000035</c:v>
                </c:pt>
                <c:pt idx="164">
                  <c:v>94.040750000000003</c:v>
                </c:pt>
                <c:pt idx="165">
                  <c:v>96.33550000000001</c:v>
                </c:pt>
                <c:pt idx="166">
                  <c:v>96.941100000000006</c:v>
                </c:pt>
                <c:pt idx="167">
                  <c:v>99.326300000000032</c:v>
                </c:pt>
                <c:pt idx="168">
                  <c:v>96.630099999999999</c:v>
                </c:pt>
                <c:pt idx="169">
                  <c:v>96.108800000000031</c:v>
                </c:pt>
                <c:pt idx="170">
                  <c:v>101.66885000000003</c:v>
                </c:pt>
                <c:pt idx="171">
                  <c:v>98.489300000000014</c:v>
                </c:pt>
                <c:pt idx="172">
                  <c:v>100.08199999999999</c:v>
                </c:pt>
                <c:pt idx="173">
                  <c:v>94.948050000000009</c:v>
                </c:pt>
                <c:pt idx="174">
                  <c:v>96.191950000000034</c:v>
                </c:pt>
                <c:pt idx="175">
                  <c:v>98.947849999999974</c:v>
                </c:pt>
                <c:pt idx="176">
                  <c:v>96.879800000000003</c:v>
                </c:pt>
                <c:pt idx="177">
                  <c:v>70.613399999999999</c:v>
                </c:pt>
                <c:pt idx="178">
                  <c:v>80.91945000000004</c:v>
                </c:pt>
                <c:pt idx="179">
                  <c:v>89.81604999999999</c:v>
                </c:pt>
                <c:pt idx="180">
                  <c:v>96.377200000000016</c:v>
                </c:pt>
                <c:pt idx="181">
                  <c:v>95.243499999999983</c:v>
                </c:pt>
                <c:pt idx="182" formatCode="0.0">
                  <c:v>100.57990000000001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3-4969-8B43-EF49EBDE7142}"/>
            </c:ext>
          </c:extLst>
        </c:ser>
        <c:ser>
          <c:idx val="1"/>
          <c:order val="1"/>
          <c:tx>
            <c:strRef>
              <c:f>' Fig 4'!$T$1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 Fig 4'!$R$2:$R$184</c:f>
              <c:numCache>
                <c:formatCode>m/d/yyyy</c:formatCode>
                <c:ptCount val="183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  <c:pt idx="31">
                  <c:v>43770</c:v>
                </c:pt>
                <c:pt idx="32">
                  <c:v>43771</c:v>
                </c:pt>
                <c:pt idx="33">
                  <c:v>43772</c:v>
                </c:pt>
                <c:pt idx="34">
                  <c:v>43773</c:v>
                </c:pt>
                <c:pt idx="35">
                  <c:v>43774</c:v>
                </c:pt>
                <c:pt idx="36">
                  <c:v>43775</c:v>
                </c:pt>
                <c:pt idx="37">
                  <c:v>43776</c:v>
                </c:pt>
                <c:pt idx="38">
                  <c:v>43777</c:v>
                </c:pt>
                <c:pt idx="39">
                  <c:v>43778</c:v>
                </c:pt>
                <c:pt idx="40">
                  <c:v>43779</c:v>
                </c:pt>
                <c:pt idx="41">
                  <c:v>43780</c:v>
                </c:pt>
                <c:pt idx="42">
                  <c:v>43781</c:v>
                </c:pt>
                <c:pt idx="43">
                  <c:v>43782</c:v>
                </c:pt>
                <c:pt idx="44">
                  <c:v>43783</c:v>
                </c:pt>
                <c:pt idx="45">
                  <c:v>43784</c:v>
                </c:pt>
                <c:pt idx="46">
                  <c:v>43785</c:v>
                </c:pt>
                <c:pt idx="47">
                  <c:v>43786</c:v>
                </c:pt>
                <c:pt idx="48">
                  <c:v>43787</c:v>
                </c:pt>
                <c:pt idx="49">
                  <c:v>43788</c:v>
                </c:pt>
                <c:pt idx="50">
                  <c:v>43789</c:v>
                </c:pt>
                <c:pt idx="51">
                  <c:v>43790</c:v>
                </c:pt>
                <c:pt idx="52">
                  <c:v>43791</c:v>
                </c:pt>
                <c:pt idx="53">
                  <c:v>43792</c:v>
                </c:pt>
                <c:pt idx="54">
                  <c:v>43793</c:v>
                </c:pt>
                <c:pt idx="55">
                  <c:v>43794</c:v>
                </c:pt>
                <c:pt idx="56">
                  <c:v>43795</c:v>
                </c:pt>
                <c:pt idx="57">
                  <c:v>43796</c:v>
                </c:pt>
                <c:pt idx="58">
                  <c:v>43797</c:v>
                </c:pt>
                <c:pt idx="59">
                  <c:v>43798</c:v>
                </c:pt>
                <c:pt idx="60">
                  <c:v>43799</c:v>
                </c:pt>
                <c:pt idx="61">
                  <c:v>43800</c:v>
                </c:pt>
                <c:pt idx="62">
                  <c:v>43801</c:v>
                </c:pt>
                <c:pt idx="63">
                  <c:v>43802</c:v>
                </c:pt>
                <c:pt idx="64">
                  <c:v>43803</c:v>
                </c:pt>
                <c:pt idx="65">
                  <c:v>43804</c:v>
                </c:pt>
                <c:pt idx="66">
                  <c:v>43805</c:v>
                </c:pt>
                <c:pt idx="67">
                  <c:v>43806</c:v>
                </c:pt>
                <c:pt idx="68">
                  <c:v>43807</c:v>
                </c:pt>
                <c:pt idx="69">
                  <c:v>43808</c:v>
                </c:pt>
                <c:pt idx="70">
                  <c:v>43809</c:v>
                </c:pt>
                <c:pt idx="71">
                  <c:v>43810</c:v>
                </c:pt>
                <c:pt idx="72">
                  <c:v>43811</c:v>
                </c:pt>
                <c:pt idx="73">
                  <c:v>43812</c:v>
                </c:pt>
                <c:pt idx="74">
                  <c:v>43813</c:v>
                </c:pt>
                <c:pt idx="75">
                  <c:v>43814</c:v>
                </c:pt>
                <c:pt idx="76">
                  <c:v>43815</c:v>
                </c:pt>
                <c:pt idx="77">
                  <c:v>43816</c:v>
                </c:pt>
                <c:pt idx="78">
                  <c:v>43817</c:v>
                </c:pt>
                <c:pt idx="79">
                  <c:v>43818</c:v>
                </c:pt>
                <c:pt idx="80">
                  <c:v>43819</c:v>
                </c:pt>
                <c:pt idx="81">
                  <c:v>43820</c:v>
                </c:pt>
                <c:pt idx="82">
                  <c:v>43821</c:v>
                </c:pt>
                <c:pt idx="83">
                  <c:v>43822</c:v>
                </c:pt>
                <c:pt idx="84">
                  <c:v>43823</c:v>
                </c:pt>
                <c:pt idx="85">
                  <c:v>43824</c:v>
                </c:pt>
                <c:pt idx="86">
                  <c:v>43825</c:v>
                </c:pt>
                <c:pt idx="87">
                  <c:v>43826</c:v>
                </c:pt>
                <c:pt idx="88">
                  <c:v>43827</c:v>
                </c:pt>
                <c:pt idx="89">
                  <c:v>43828</c:v>
                </c:pt>
                <c:pt idx="90">
                  <c:v>43829</c:v>
                </c:pt>
                <c:pt idx="91">
                  <c:v>43830</c:v>
                </c:pt>
                <c:pt idx="92">
                  <c:v>43831</c:v>
                </c:pt>
                <c:pt idx="93">
                  <c:v>43832</c:v>
                </c:pt>
                <c:pt idx="94">
                  <c:v>43833</c:v>
                </c:pt>
                <c:pt idx="95">
                  <c:v>43834</c:v>
                </c:pt>
                <c:pt idx="96">
                  <c:v>43835</c:v>
                </c:pt>
                <c:pt idx="97">
                  <c:v>43836</c:v>
                </c:pt>
                <c:pt idx="98">
                  <c:v>43837</c:v>
                </c:pt>
                <c:pt idx="99">
                  <c:v>43838</c:v>
                </c:pt>
                <c:pt idx="100">
                  <c:v>43839</c:v>
                </c:pt>
                <c:pt idx="101">
                  <c:v>43840</c:v>
                </c:pt>
                <c:pt idx="102">
                  <c:v>43841</c:v>
                </c:pt>
                <c:pt idx="103">
                  <c:v>43842</c:v>
                </c:pt>
                <c:pt idx="104">
                  <c:v>43843</c:v>
                </c:pt>
                <c:pt idx="105">
                  <c:v>43844</c:v>
                </c:pt>
                <c:pt idx="106">
                  <c:v>43845</c:v>
                </c:pt>
                <c:pt idx="107">
                  <c:v>43846</c:v>
                </c:pt>
                <c:pt idx="108">
                  <c:v>43847</c:v>
                </c:pt>
                <c:pt idx="109">
                  <c:v>43848</c:v>
                </c:pt>
                <c:pt idx="110">
                  <c:v>43849</c:v>
                </c:pt>
                <c:pt idx="111">
                  <c:v>43850</c:v>
                </c:pt>
                <c:pt idx="112">
                  <c:v>43851</c:v>
                </c:pt>
                <c:pt idx="113">
                  <c:v>43852</c:v>
                </c:pt>
                <c:pt idx="114">
                  <c:v>43853</c:v>
                </c:pt>
                <c:pt idx="115">
                  <c:v>43854</c:v>
                </c:pt>
                <c:pt idx="116">
                  <c:v>43855</c:v>
                </c:pt>
                <c:pt idx="117">
                  <c:v>43856</c:v>
                </c:pt>
                <c:pt idx="118">
                  <c:v>43857</c:v>
                </c:pt>
                <c:pt idx="119">
                  <c:v>43858</c:v>
                </c:pt>
                <c:pt idx="120">
                  <c:v>43859</c:v>
                </c:pt>
                <c:pt idx="121">
                  <c:v>43860</c:v>
                </c:pt>
                <c:pt idx="122">
                  <c:v>43861</c:v>
                </c:pt>
                <c:pt idx="123">
                  <c:v>43862</c:v>
                </c:pt>
                <c:pt idx="124">
                  <c:v>43863</c:v>
                </c:pt>
                <c:pt idx="125">
                  <c:v>43864</c:v>
                </c:pt>
                <c:pt idx="126">
                  <c:v>43865</c:v>
                </c:pt>
                <c:pt idx="127">
                  <c:v>43866</c:v>
                </c:pt>
                <c:pt idx="128">
                  <c:v>43867</c:v>
                </c:pt>
                <c:pt idx="129">
                  <c:v>43868</c:v>
                </c:pt>
                <c:pt idx="130">
                  <c:v>43869</c:v>
                </c:pt>
                <c:pt idx="131">
                  <c:v>43870</c:v>
                </c:pt>
                <c:pt idx="132">
                  <c:v>43871</c:v>
                </c:pt>
                <c:pt idx="133">
                  <c:v>43872</c:v>
                </c:pt>
                <c:pt idx="134">
                  <c:v>43873</c:v>
                </c:pt>
                <c:pt idx="135">
                  <c:v>43874</c:v>
                </c:pt>
                <c:pt idx="136">
                  <c:v>43875</c:v>
                </c:pt>
                <c:pt idx="137">
                  <c:v>43876</c:v>
                </c:pt>
                <c:pt idx="138">
                  <c:v>43877</c:v>
                </c:pt>
                <c:pt idx="139">
                  <c:v>43878</c:v>
                </c:pt>
                <c:pt idx="140">
                  <c:v>43879</c:v>
                </c:pt>
                <c:pt idx="141">
                  <c:v>43880</c:v>
                </c:pt>
                <c:pt idx="142">
                  <c:v>43881</c:v>
                </c:pt>
                <c:pt idx="143">
                  <c:v>43882</c:v>
                </c:pt>
                <c:pt idx="144">
                  <c:v>43883</c:v>
                </c:pt>
                <c:pt idx="145">
                  <c:v>43884</c:v>
                </c:pt>
                <c:pt idx="146">
                  <c:v>43885</c:v>
                </c:pt>
                <c:pt idx="147">
                  <c:v>43886</c:v>
                </c:pt>
                <c:pt idx="148">
                  <c:v>43887</c:v>
                </c:pt>
                <c:pt idx="149">
                  <c:v>43888</c:v>
                </c:pt>
                <c:pt idx="150">
                  <c:v>43889</c:v>
                </c:pt>
                <c:pt idx="151">
                  <c:v>43890</c:v>
                </c:pt>
                <c:pt idx="152">
                  <c:v>43891</c:v>
                </c:pt>
                <c:pt idx="153">
                  <c:v>43892</c:v>
                </c:pt>
                <c:pt idx="154">
                  <c:v>43893</c:v>
                </c:pt>
                <c:pt idx="155">
                  <c:v>43894</c:v>
                </c:pt>
                <c:pt idx="156">
                  <c:v>43895</c:v>
                </c:pt>
                <c:pt idx="157">
                  <c:v>43896</c:v>
                </c:pt>
                <c:pt idx="158">
                  <c:v>43897</c:v>
                </c:pt>
                <c:pt idx="159">
                  <c:v>43898</c:v>
                </c:pt>
                <c:pt idx="160">
                  <c:v>43899</c:v>
                </c:pt>
                <c:pt idx="161">
                  <c:v>43900</c:v>
                </c:pt>
                <c:pt idx="162">
                  <c:v>43901</c:v>
                </c:pt>
                <c:pt idx="163">
                  <c:v>43902</c:v>
                </c:pt>
                <c:pt idx="164">
                  <c:v>43903</c:v>
                </c:pt>
                <c:pt idx="165">
                  <c:v>43904</c:v>
                </c:pt>
                <c:pt idx="166">
                  <c:v>43905</c:v>
                </c:pt>
                <c:pt idx="167">
                  <c:v>43906</c:v>
                </c:pt>
                <c:pt idx="168">
                  <c:v>43907</c:v>
                </c:pt>
                <c:pt idx="169">
                  <c:v>43908</c:v>
                </c:pt>
                <c:pt idx="170">
                  <c:v>43909</c:v>
                </c:pt>
                <c:pt idx="171">
                  <c:v>43910</c:v>
                </c:pt>
                <c:pt idx="172">
                  <c:v>43911</c:v>
                </c:pt>
                <c:pt idx="173">
                  <c:v>43912</c:v>
                </c:pt>
                <c:pt idx="174">
                  <c:v>43913</c:v>
                </c:pt>
                <c:pt idx="175">
                  <c:v>43914</c:v>
                </c:pt>
                <c:pt idx="176">
                  <c:v>43915</c:v>
                </c:pt>
                <c:pt idx="177">
                  <c:v>43916</c:v>
                </c:pt>
                <c:pt idx="178">
                  <c:v>43917</c:v>
                </c:pt>
                <c:pt idx="179">
                  <c:v>43918</c:v>
                </c:pt>
                <c:pt idx="180">
                  <c:v>43919</c:v>
                </c:pt>
                <c:pt idx="181">
                  <c:v>43920</c:v>
                </c:pt>
                <c:pt idx="182">
                  <c:v>43921</c:v>
                </c:pt>
              </c:numCache>
            </c:numRef>
          </c:cat>
          <c:val>
            <c:numRef>
              <c:f>' Fig 4'!$T$2:$T$184</c:f>
              <c:numCache>
                <c:formatCode>0</c:formatCode>
                <c:ptCount val="183"/>
                <c:pt idx="0">
                  <c:v>46.826500000000003</c:v>
                </c:pt>
                <c:pt idx="1">
                  <c:v>52.017499999999998</c:v>
                </c:pt>
                <c:pt idx="2">
                  <c:v>45.144999999999996</c:v>
                </c:pt>
                <c:pt idx="3">
                  <c:v>45.915300000000002</c:v>
                </c:pt>
                <c:pt idx="4">
                  <c:v>67.240549999999999</c:v>
                </c:pt>
                <c:pt idx="5">
                  <c:v>61.145600000000002</c:v>
                </c:pt>
                <c:pt idx="6">
                  <c:v>53.947950000000006</c:v>
                </c:pt>
                <c:pt idx="7">
                  <c:v>36.564599999999999</c:v>
                </c:pt>
                <c:pt idx="8">
                  <c:v>37.109400000000001</c:v>
                </c:pt>
                <c:pt idx="9">
                  <c:v>33.719799999999999</c:v>
                </c:pt>
                <c:pt idx="10">
                  <c:v>34.890149999999998</c:v>
                </c:pt>
                <c:pt idx="11">
                  <c:v>44.349600000000002</c:v>
                </c:pt>
                <c:pt idx="12">
                  <c:v>60.669399999999996</c:v>
                </c:pt>
                <c:pt idx="13">
                  <c:v>64.719850000000008</c:v>
                </c:pt>
                <c:pt idx="14">
                  <c:v>72.191850000000002</c:v>
                </c:pt>
                <c:pt idx="15">
                  <c:v>68.153499999999994</c:v>
                </c:pt>
                <c:pt idx="16">
                  <c:v>67.960800000000006</c:v>
                </c:pt>
                <c:pt idx="17">
                  <c:v>59.24130000000001</c:v>
                </c:pt>
                <c:pt idx="18">
                  <c:v>88.149950000000004</c:v>
                </c:pt>
                <c:pt idx="19">
                  <c:v>91.445949999999996</c:v>
                </c:pt>
                <c:pt idx="20">
                  <c:v>91.059349999999995</c:v>
                </c:pt>
                <c:pt idx="21">
                  <c:v>75.343249999999998</c:v>
                </c:pt>
                <c:pt idx="22">
                  <c:v>75.498149999999995</c:v>
                </c:pt>
                <c:pt idx="23">
                  <c:v>72.91695</c:v>
                </c:pt>
                <c:pt idx="24">
                  <c:v>89.918750000000003</c:v>
                </c:pt>
                <c:pt idx="25">
                  <c:v>93.136449999999996</c:v>
                </c:pt>
                <c:pt idx="26">
                  <c:v>82.768000000000001</c:v>
                </c:pt>
                <c:pt idx="27">
                  <c:v>98.273300000000006</c:v>
                </c:pt>
                <c:pt idx="28">
                  <c:v>68.779799999999994</c:v>
                </c:pt>
                <c:pt idx="29">
                  <c:v>63.090799999999994</c:v>
                </c:pt>
                <c:pt idx="30">
                  <c:v>64.432550000000006</c:v>
                </c:pt>
                <c:pt idx="31">
                  <c:v>36.070300000000003</c:v>
                </c:pt>
                <c:pt idx="32">
                  <c:v>73.038199999999989</c:v>
                </c:pt>
                <c:pt idx="33">
                  <c:v>77.60114999999999</c:v>
                </c:pt>
                <c:pt idx="34">
                  <c:v>62.029150000000001</c:v>
                </c:pt>
                <c:pt idx="35">
                  <c:v>84.160300000000007</c:v>
                </c:pt>
                <c:pt idx="36">
                  <c:v>92.364350000000002</c:v>
                </c:pt>
                <c:pt idx="37">
                  <c:v>92.376400000000004</c:v>
                </c:pt>
                <c:pt idx="38">
                  <c:v>105.82865</c:v>
                </c:pt>
                <c:pt idx="39">
                  <c:v>110.2675</c:v>
                </c:pt>
                <c:pt idx="40">
                  <c:v>103.6627</c:v>
                </c:pt>
                <c:pt idx="41">
                  <c:v>100.78565</c:v>
                </c:pt>
                <c:pt idx="42">
                  <c:v>91.94735</c:v>
                </c:pt>
                <c:pt idx="43">
                  <c:v>91.754749999999987</c:v>
                </c:pt>
                <c:pt idx="44">
                  <c:v>92.605450000000005</c:v>
                </c:pt>
                <c:pt idx="45">
                  <c:v>97.654699999999991</c:v>
                </c:pt>
                <c:pt idx="46">
                  <c:v>102.67934999999999</c:v>
                </c:pt>
                <c:pt idx="47">
                  <c:v>104.11709999999999</c:v>
                </c:pt>
                <c:pt idx="48">
                  <c:v>97.819749999999999</c:v>
                </c:pt>
                <c:pt idx="49">
                  <c:v>90.75054999999999</c:v>
                </c:pt>
                <c:pt idx="50">
                  <c:v>86.141350000000003</c:v>
                </c:pt>
                <c:pt idx="51">
                  <c:v>88.785749999999993</c:v>
                </c:pt>
                <c:pt idx="52">
                  <c:v>89.547750000000008</c:v>
                </c:pt>
                <c:pt idx="53">
                  <c:v>105.22875000000001</c:v>
                </c:pt>
                <c:pt idx="54">
                  <c:v>102.20905</c:v>
                </c:pt>
                <c:pt idx="55">
                  <c:v>100.78064999999999</c:v>
                </c:pt>
                <c:pt idx="56">
                  <c:v>103.6369</c:v>
                </c:pt>
                <c:pt idx="57">
                  <c:v>98.491749999999996</c:v>
                </c:pt>
                <c:pt idx="58">
                  <c:v>101.72590000000001</c:v>
                </c:pt>
                <c:pt idx="59">
                  <c:v>102.28720000000001</c:v>
                </c:pt>
                <c:pt idx="60">
                  <c:v>101.50600000000001</c:v>
                </c:pt>
                <c:pt idx="61">
                  <c:v>106.18385000000001</c:v>
                </c:pt>
                <c:pt idx="62">
                  <c:v>109.19085</c:v>
                </c:pt>
                <c:pt idx="63">
                  <c:v>108.2111</c:v>
                </c:pt>
                <c:pt idx="64">
                  <c:v>95.837650000000011</c:v>
                </c:pt>
                <c:pt idx="65">
                  <c:v>75.481200000000001</c:v>
                </c:pt>
                <c:pt idx="66">
                  <c:v>81.596999999999994</c:v>
                </c:pt>
                <c:pt idx="67">
                  <c:v>93.365899999999996</c:v>
                </c:pt>
                <c:pt idx="68">
                  <c:v>92.543849999999992</c:v>
                </c:pt>
                <c:pt idx="69">
                  <c:v>95.846650000000011</c:v>
                </c:pt>
                <c:pt idx="70">
                  <c:v>84.2363</c:v>
                </c:pt>
                <c:pt idx="71">
                  <c:v>85.060400000000001</c:v>
                </c:pt>
                <c:pt idx="72">
                  <c:v>92.932300000000012</c:v>
                </c:pt>
                <c:pt idx="73">
                  <c:v>71.592600000000004</c:v>
                </c:pt>
                <c:pt idx="74">
                  <c:v>90.099500000000006</c:v>
                </c:pt>
                <c:pt idx="75">
                  <c:v>91.507600000000011</c:v>
                </c:pt>
                <c:pt idx="76">
                  <c:v>97.767099999999999</c:v>
                </c:pt>
                <c:pt idx="77">
                  <c:v>107.96924999999999</c:v>
                </c:pt>
                <c:pt idx="78">
                  <c:v>102.19659999999999</c:v>
                </c:pt>
                <c:pt idx="79">
                  <c:v>91.73814999999999</c:v>
                </c:pt>
                <c:pt idx="80">
                  <c:v>103.49144999999999</c:v>
                </c:pt>
                <c:pt idx="81">
                  <c:v>111.4863</c:v>
                </c:pt>
                <c:pt idx="82">
                  <c:v>106.25880000000001</c:v>
                </c:pt>
                <c:pt idx="83">
                  <c:v>107.82180000000001</c:v>
                </c:pt>
                <c:pt idx="84">
                  <c:v>106.74435</c:v>
                </c:pt>
                <c:pt idx="85">
                  <c:v>98.468699999999984</c:v>
                </c:pt>
                <c:pt idx="86">
                  <c:v>91.727900000000005</c:v>
                </c:pt>
                <c:pt idx="87">
                  <c:v>94.062699999999992</c:v>
                </c:pt>
                <c:pt idx="88">
                  <c:v>90.336700000000008</c:v>
                </c:pt>
                <c:pt idx="89">
                  <c:v>91.563100000000006</c:v>
                </c:pt>
                <c:pt idx="90">
                  <c:v>86.14385</c:v>
                </c:pt>
                <c:pt idx="91">
                  <c:v>90.271599999999992</c:v>
                </c:pt>
                <c:pt idx="92">
                  <c:v>88.486450000000005</c:v>
                </c:pt>
                <c:pt idx="93">
                  <c:v>88.153349999999989</c:v>
                </c:pt>
                <c:pt idx="94">
                  <c:v>80.555499999999995</c:v>
                </c:pt>
                <c:pt idx="95">
                  <c:v>78.3386</c:v>
                </c:pt>
                <c:pt idx="96">
                  <c:v>76.665549999999996</c:v>
                </c:pt>
                <c:pt idx="97">
                  <c:v>80.179249999999996</c:v>
                </c:pt>
                <c:pt idx="98">
                  <c:v>79.207099999999997</c:v>
                </c:pt>
                <c:pt idx="99">
                  <c:v>78.1785</c:v>
                </c:pt>
                <c:pt idx="100">
                  <c:v>49.795550000000006</c:v>
                </c:pt>
                <c:pt idx="101">
                  <c:v>65.433850000000007</c:v>
                </c:pt>
                <c:pt idx="102">
                  <c:v>77.023099999999999</c:v>
                </c:pt>
                <c:pt idx="103">
                  <c:v>83.346400000000003</c:v>
                </c:pt>
                <c:pt idx="104">
                  <c:v>79.73060000000001</c:v>
                </c:pt>
                <c:pt idx="105">
                  <c:v>85.863950000000003</c:v>
                </c:pt>
                <c:pt idx="106">
                  <c:v>97.118049999999982</c:v>
                </c:pt>
                <c:pt idx="107">
                  <c:v>90.772300000000001</c:v>
                </c:pt>
                <c:pt idx="108">
                  <c:v>97.976600000000005</c:v>
                </c:pt>
                <c:pt idx="109">
                  <c:v>89.04325</c:v>
                </c:pt>
                <c:pt idx="110">
                  <c:v>73.266850000000005</c:v>
                </c:pt>
                <c:pt idx="111">
                  <c:v>84.752700000000004</c:v>
                </c:pt>
                <c:pt idx="112">
                  <c:v>80.313850000000002</c:v>
                </c:pt>
                <c:pt idx="113">
                  <c:v>86.176349999999999</c:v>
                </c:pt>
                <c:pt idx="114">
                  <c:v>86.827150000000003</c:v>
                </c:pt>
                <c:pt idx="115">
                  <c:v>84.301900000000003</c:v>
                </c:pt>
                <c:pt idx="116">
                  <c:v>93.324650000000005</c:v>
                </c:pt>
                <c:pt idx="117">
                  <c:v>96.633799999999994</c:v>
                </c:pt>
                <c:pt idx="118">
                  <c:v>98.181850000000011</c:v>
                </c:pt>
                <c:pt idx="119">
                  <c:v>103.2359</c:v>
                </c:pt>
                <c:pt idx="120">
                  <c:v>96.508199999999988</c:v>
                </c:pt>
                <c:pt idx="121">
                  <c:v>85.474100000000007</c:v>
                </c:pt>
                <c:pt idx="122">
                  <c:v>80.919750000000008</c:v>
                </c:pt>
                <c:pt idx="123">
                  <c:v>93.98115</c:v>
                </c:pt>
                <c:pt idx="124">
                  <c:v>91.317900000000009</c:v>
                </c:pt>
                <c:pt idx="125">
                  <c:v>64.548249999999996</c:v>
                </c:pt>
                <c:pt idx="126">
                  <c:v>74.803749999999994</c:v>
                </c:pt>
                <c:pt idx="127">
                  <c:v>82.86699999999999</c:v>
                </c:pt>
                <c:pt idx="128">
                  <c:v>92.802899999999994</c:v>
                </c:pt>
                <c:pt idx="129">
                  <c:v>81.016400000000004</c:v>
                </c:pt>
                <c:pt idx="130">
                  <c:v>81.146649999999994</c:v>
                </c:pt>
                <c:pt idx="131">
                  <c:v>78.718050000000005</c:v>
                </c:pt>
                <c:pt idx="132">
                  <c:v>78.708849999999998</c:v>
                </c:pt>
                <c:pt idx="133">
                  <c:v>77.284750000000003</c:v>
                </c:pt>
                <c:pt idx="134">
                  <c:v>82.432150000000007</c:v>
                </c:pt>
                <c:pt idx="135">
                  <c:v>68.6875</c:v>
                </c:pt>
                <c:pt idx="136">
                  <c:v>63.305199999999999</c:v>
                </c:pt>
                <c:pt idx="137">
                  <c:v>70.779049999999998</c:v>
                </c:pt>
                <c:pt idx="138">
                  <c:v>77.079899999999995</c:v>
                </c:pt>
                <c:pt idx="139">
                  <c:v>68.589699999999993</c:v>
                </c:pt>
                <c:pt idx="140">
                  <c:v>82.562650000000005</c:v>
                </c:pt>
                <c:pt idx="141">
                  <c:v>81.972450000000009</c:v>
                </c:pt>
                <c:pt idx="142">
                  <c:v>73.995599999999996</c:v>
                </c:pt>
                <c:pt idx="143">
                  <c:v>88.008949999999999</c:v>
                </c:pt>
                <c:pt idx="144">
                  <c:v>89.631350000000012</c:v>
                </c:pt>
                <c:pt idx="145">
                  <c:v>94.223700000000008</c:v>
                </c:pt>
                <c:pt idx="146">
                  <c:v>102.1035</c:v>
                </c:pt>
                <c:pt idx="147">
                  <c:v>103.90134999999999</c:v>
                </c:pt>
                <c:pt idx="148">
                  <c:v>104.33474999999999</c:v>
                </c:pt>
                <c:pt idx="149">
                  <c:v>94.399449999999987</c:v>
                </c:pt>
                <c:pt idx="150">
                  <c:v>106.12645000000001</c:v>
                </c:pt>
                <c:pt idx="151">
                  <c:v>104.19475</c:v>
                </c:pt>
                <c:pt idx="152">
                  <c:v>104.12504999999999</c:v>
                </c:pt>
                <c:pt idx="153">
                  <c:v>102.73815</c:v>
                </c:pt>
                <c:pt idx="154">
                  <c:v>101.78625</c:v>
                </c:pt>
                <c:pt idx="155">
                  <c:v>108.309</c:v>
                </c:pt>
                <c:pt idx="156">
                  <c:v>100.21965000000002</c:v>
                </c:pt>
                <c:pt idx="157">
                  <c:v>101.2777</c:v>
                </c:pt>
                <c:pt idx="158">
                  <c:v>100.8382</c:v>
                </c:pt>
                <c:pt idx="159">
                  <c:v>98.297899999999998</c:v>
                </c:pt>
                <c:pt idx="160">
                  <c:v>99.898049999999998</c:v>
                </c:pt>
                <c:pt idx="161">
                  <c:v>93.41855000000001</c:v>
                </c:pt>
                <c:pt idx="162">
                  <c:v>93.118350000000007</c:v>
                </c:pt>
                <c:pt idx="163">
                  <c:v>98.70335</c:v>
                </c:pt>
                <c:pt idx="164">
                  <c:v>99.369249999999994</c:v>
                </c:pt>
                <c:pt idx="165">
                  <c:v>97.819499999999991</c:v>
                </c:pt>
                <c:pt idx="166">
                  <c:v>100.4649</c:v>
                </c:pt>
                <c:pt idx="167">
                  <c:v>100.39269999999999</c:v>
                </c:pt>
                <c:pt idx="168">
                  <c:v>93.426899999999989</c:v>
                </c:pt>
                <c:pt idx="169">
                  <c:v>93.381200000000007</c:v>
                </c:pt>
                <c:pt idx="170">
                  <c:v>103.34914999999999</c:v>
                </c:pt>
                <c:pt idx="171">
                  <c:v>105.9897</c:v>
                </c:pt>
                <c:pt idx="172">
                  <c:v>100.22499999999999</c:v>
                </c:pt>
                <c:pt idx="173">
                  <c:v>100.50494999999999</c:v>
                </c:pt>
                <c:pt idx="174">
                  <c:v>94.750050000000002</c:v>
                </c:pt>
                <c:pt idx="175">
                  <c:v>86.041150000000002</c:v>
                </c:pt>
                <c:pt idx="176">
                  <c:v>83.532200000000003</c:v>
                </c:pt>
                <c:pt idx="177">
                  <c:v>86.087599999999995</c:v>
                </c:pt>
                <c:pt idx="178">
                  <c:v>88.074549999999988</c:v>
                </c:pt>
                <c:pt idx="179">
                  <c:v>87.051950000000005</c:v>
                </c:pt>
                <c:pt idx="180">
                  <c:v>92.629799999999989</c:v>
                </c:pt>
                <c:pt idx="181">
                  <c:v>96.073499999999996</c:v>
                </c:pt>
                <c:pt idx="182" formatCode="0.0">
                  <c:v>86.111099999999993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3-4969-8B43-EF49EBDE7142}"/>
            </c:ext>
          </c:extLst>
        </c:ser>
        <c:ser>
          <c:idx val="2"/>
          <c:order val="2"/>
          <c:tx>
            <c:strRef>
              <c:f>' Fig 4'!$U$1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 Fig 4'!$R$2:$R$184</c:f>
              <c:numCache>
                <c:formatCode>m/d/yyyy</c:formatCode>
                <c:ptCount val="183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  <c:pt idx="31">
                  <c:v>43770</c:v>
                </c:pt>
                <c:pt idx="32">
                  <c:v>43771</c:v>
                </c:pt>
                <c:pt idx="33">
                  <c:v>43772</c:v>
                </c:pt>
                <c:pt idx="34">
                  <c:v>43773</c:v>
                </c:pt>
                <c:pt idx="35">
                  <c:v>43774</c:v>
                </c:pt>
                <c:pt idx="36">
                  <c:v>43775</c:v>
                </c:pt>
                <c:pt idx="37">
                  <c:v>43776</c:v>
                </c:pt>
                <c:pt idx="38">
                  <c:v>43777</c:v>
                </c:pt>
                <c:pt idx="39">
                  <c:v>43778</c:v>
                </c:pt>
                <c:pt idx="40">
                  <c:v>43779</c:v>
                </c:pt>
                <c:pt idx="41">
                  <c:v>43780</c:v>
                </c:pt>
                <c:pt idx="42">
                  <c:v>43781</c:v>
                </c:pt>
                <c:pt idx="43">
                  <c:v>43782</c:v>
                </c:pt>
                <c:pt idx="44">
                  <c:v>43783</c:v>
                </c:pt>
                <c:pt idx="45">
                  <c:v>43784</c:v>
                </c:pt>
                <c:pt idx="46">
                  <c:v>43785</c:v>
                </c:pt>
                <c:pt idx="47">
                  <c:v>43786</c:v>
                </c:pt>
                <c:pt idx="48">
                  <c:v>43787</c:v>
                </c:pt>
                <c:pt idx="49">
                  <c:v>43788</c:v>
                </c:pt>
                <c:pt idx="50">
                  <c:v>43789</c:v>
                </c:pt>
                <c:pt idx="51">
                  <c:v>43790</c:v>
                </c:pt>
                <c:pt idx="52">
                  <c:v>43791</c:v>
                </c:pt>
                <c:pt idx="53">
                  <c:v>43792</c:v>
                </c:pt>
                <c:pt idx="54">
                  <c:v>43793</c:v>
                </c:pt>
                <c:pt idx="55">
                  <c:v>43794</c:v>
                </c:pt>
                <c:pt idx="56">
                  <c:v>43795</c:v>
                </c:pt>
                <c:pt idx="57">
                  <c:v>43796</c:v>
                </c:pt>
                <c:pt idx="58">
                  <c:v>43797</c:v>
                </c:pt>
                <c:pt idx="59">
                  <c:v>43798</c:v>
                </c:pt>
                <c:pt idx="60">
                  <c:v>43799</c:v>
                </c:pt>
                <c:pt idx="61">
                  <c:v>43800</c:v>
                </c:pt>
                <c:pt idx="62">
                  <c:v>43801</c:v>
                </c:pt>
                <c:pt idx="63">
                  <c:v>43802</c:v>
                </c:pt>
                <c:pt idx="64">
                  <c:v>43803</c:v>
                </c:pt>
                <c:pt idx="65">
                  <c:v>43804</c:v>
                </c:pt>
                <c:pt idx="66">
                  <c:v>43805</c:v>
                </c:pt>
                <c:pt idx="67">
                  <c:v>43806</c:v>
                </c:pt>
                <c:pt idx="68">
                  <c:v>43807</c:v>
                </c:pt>
                <c:pt idx="69">
                  <c:v>43808</c:v>
                </c:pt>
                <c:pt idx="70">
                  <c:v>43809</c:v>
                </c:pt>
                <c:pt idx="71">
                  <c:v>43810</c:v>
                </c:pt>
                <c:pt idx="72">
                  <c:v>43811</c:v>
                </c:pt>
                <c:pt idx="73">
                  <c:v>43812</c:v>
                </c:pt>
                <c:pt idx="74">
                  <c:v>43813</c:v>
                </c:pt>
                <c:pt idx="75">
                  <c:v>43814</c:v>
                </c:pt>
                <c:pt idx="76">
                  <c:v>43815</c:v>
                </c:pt>
                <c:pt idx="77">
                  <c:v>43816</c:v>
                </c:pt>
                <c:pt idx="78">
                  <c:v>43817</c:v>
                </c:pt>
                <c:pt idx="79">
                  <c:v>43818</c:v>
                </c:pt>
                <c:pt idx="80">
                  <c:v>43819</c:v>
                </c:pt>
                <c:pt idx="81">
                  <c:v>43820</c:v>
                </c:pt>
                <c:pt idx="82">
                  <c:v>43821</c:v>
                </c:pt>
                <c:pt idx="83">
                  <c:v>43822</c:v>
                </c:pt>
                <c:pt idx="84">
                  <c:v>43823</c:v>
                </c:pt>
                <c:pt idx="85">
                  <c:v>43824</c:v>
                </c:pt>
                <c:pt idx="86">
                  <c:v>43825</c:v>
                </c:pt>
                <c:pt idx="87">
                  <c:v>43826</c:v>
                </c:pt>
                <c:pt idx="88">
                  <c:v>43827</c:v>
                </c:pt>
                <c:pt idx="89">
                  <c:v>43828</c:v>
                </c:pt>
                <c:pt idx="90">
                  <c:v>43829</c:v>
                </c:pt>
                <c:pt idx="91">
                  <c:v>43830</c:v>
                </c:pt>
                <c:pt idx="92">
                  <c:v>43831</c:v>
                </c:pt>
                <c:pt idx="93">
                  <c:v>43832</c:v>
                </c:pt>
                <c:pt idx="94">
                  <c:v>43833</c:v>
                </c:pt>
                <c:pt idx="95">
                  <c:v>43834</c:v>
                </c:pt>
                <c:pt idx="96">
                  <c:v>43835</c:v>
                </c:pt>
                <c:pt idx="97">
                  <c:v>43836</c:v>
                </c:pt>
                <c:pt idx="98">
                  <c:v>43837</c:v>
                </c:pt>
                <c:pt idx="99">
                  <c:v>43838</c:v>
                </c:pt>
                <c:pt idx="100">
                  <c:v>43839</c:v>
                </c:pt>
                <c:pt idx="101">
                  <c:v>43840</c:v>
                </c:pt>
                <c:pt idx="102">
                  <c:v>43841</c:v>
                </c:pt>
                <c:pt idx="103">
                  <c:v>43842</c:v>
                </c:pt>
                <c:pt idx="104">
                  <c:v>43843</c:v>
                </c:pt>
                <c:pt idx="105">
                  <c:v>43844</c:v>
                </c:pt>
                <c:pt idx="106">
                  <c:v>43845</c:v>
                </c:pt>
                <c:pt idx="107">
                  <c:v>43846</c:v>
                </c:pt>
                <c:pt idx="108">
                  <c:v>43847</c:v>
                </c:pt>
                <c:pt idx="109">
                  <c:v>43848</c:v>
                </c:pt>
                <c:pt idx="110">
                  <c:v>43849</c:v>
                </c:pt>
                <c:pt idx="111">
                  <c:v>43850</c:v>
                </c:pt>
                <c:pt idx="112">
                  <c:v>43851</c:v>
                </c:pt>
                <c:pt idx="113">
                  <c:v>43852</c:v>
                </c:pt>
                <c:pt idx="114">
                  <c:v>43853</c:v>
                </c:pt>
                <c:pt idx="115">
                  <c:v>43854</c:v>
                </c:pt>
                <c:pt idx="116">
                  <c:v>43855</c:v>
                </c:pt>
                <c:pt idx="117">
                  <c:v>43856</c:v>
                </c:pt>
                <c:pt idx="118">
                  <c:v>43857</c:v>
                </c:pt>
                <c:pt idx="119">
                  <c:v>43858</c:v>
                </c:pt>
                <c:pt idx="120">
                  <c:v>43859</c:v>
                </c:pt>
                <c:pt idx="121">
                  <c:v>43860</c:v>
                </c:pt>
                <c:pt idx="122">
                  <c:v>43861</c:v>
                </c:pt>
                <c:pt idx="123">
                  <c:v>43862</c:v>
                </c:pt>
                <c:pt idx="124">
                  <c:v>43863</c:v>
                </c:pt>
                <c:pt idx="125">
                  <c:v>43864</c:v>
                </c:pt>
                <c:pt idx="126">
                  <c:v>43865</c:v>
                </c:pt>
                <c:pt idx="127">
                  <c:v>43866</c:v>
                </c:pt>
                <c:pt idx="128">
                  <c:v>43867</c:v>
                </c:pt>
                <c:pt idx="129">
                  <c:v>43868</c:v>
                </c:pt>
                <c:pt idx="130">
                  <c:v>43869</c:v>
                </c:pt>
                <c:pt idx="131">
                  <c:v>43870</c:v>
                </c:pt>
                <c:pt idx="132">
                  <c:v>43871</c:v>
                </c:pt>
                <c:pt idx="133">
                  <c:v>43872</c:v>
                </c:pt>
                <c:pt idx="134">
                  <c:v>43873</c:v>
                </c:pt>
                <c:pt idx="135">
                  <c:v>43874</c:v>
                </c:pt>
                <c:pt idx="136">
                  <c:v>43875</c:v>
                </c:pt>
                <c:pt idx="137">
                  <c:v>43876</c:v>
                </c:pt>
                <c:pt idx="138">
                  <c:v>43877</c:v>
                </c:pt>
                <c:pt idx="139">
                  <c:v>43878</c:v>
                </c:pt>
                <c:pt idx="140">
                  <c:v>43879</c:v>
                </c:pt>
                <c:pt idx="141">
                  <c:v>43880</c:v>
                </c:pt>
                <c:pt idx="142">
                  <c:v>43881</c:v>
                </c:pt>
                <c:pt idx="143">
                  <c:v>43882</c:v>
                </c:pt>
                <c:pt idx="144">
                  <c:v>43883</c:v>
                </c:pt>
                <c:pt idx="145">
                  <c:v>43884</c:v>
                </c:pt>
                <c:pt idx="146">
                  <c:v>43885</c:v>
                </c:pt>
                <c:pt idx="147">
                  <c:v>43886</c:v>
                </c:pt>
                <c:pt idx="148">
                  <c:v>43887</c:v>
                </c:pt>
                <c:pt idx="149">
                  <c:v>43888</c:v>
                </c:pt>
                <c:pt idx="150">
                  <c:v>43889</c:v>
                </c:pt>
                <c:pt idx="151">
                  <c:v>43890</c:v>
                </c:pt>
                <c:pt idx="152">
                  <c:v>43891</c:v>
                </c:pt>
                <c:pt idx="153">
                  <c:v>43892</c:v>
                </c:pt>
                <c:pt idx="154">
                  <c:v>43893</c:v>
                </c:pt>
                <c:pt idx="155">
                  <c:v>43894</c:v>
                </c:pt>
                <c:pt idx="156">
                  <c:v>43895</c:v>
                </c:pt>
                <c:pt idx="157">
                  <c:v>43896</c:v>
                </c:pt>
                <c:pt idx="158">
                  <c:v>43897</c:v>
                </c:pt>
                <c:pt idx="159">
                  <c:v>43898</c:v>
                </c:pt>
                <c:pt idx="160">
                  <c:v>43899</c:v>
                </c:pt>
                <c:pt idx="161">
                  <c:v>43900</c:v>
                </c:pt>
                <c:pt idx="162">
                  <c:v>43901</c:v>
                </c:pt>
                <c:pt idx="163">
                  <c:v>43902</c:v>
                </c:pt>
                <c:pt idx="164">
                  <c:v>43903</c:v>
                </c:pt>
                <c:pt idx="165">
                  <c:v>43904</c:v>
                </c:pt>
                <c:pt idx="166">
                  <c:v>43905</c:v>
                </c:pt>
                <c:pt idx="167">
                  <c:v>43906</c:v>
                </c:pt>
                <c:pt idx="168">
                  <c:v>43907</c:v>
                </c:pt>
                <c:pt idx="169">
                  <c:v>43908</c:v>
                </c:pt>
                <c:pt idx="170">
                  <c:v>43909</c:v>
                </c:pt>
                <c:pt idx="171">
                  <c:v>43910</c:v>
                </c:pt>
                <c:pt idx="172">
                  <c:v>43911</c:v>
                </c:pt>
                <c:pt idx="173">
                  <c:v>43912</c:v>
                </c:pt>
                <c:pt idx="174">
                  <c:v>43913</c:v>
                </c:pt>
                <c:pt idx="175">
                  <c:v>43914</c:v>
                </c:pt>
                <c:pt idx="176">
                  <c:v>43915</c:v>
                </c:pt>
                <c:pt idx="177">
                  <c:v>43916</c:v>
                </c:pt>
                <c:pt idx="178">
                  <c:v>43917</c:v>
                </c:pt>
                <c:pt idx="179">
                  <c:v>43918</c:v>
                </c:pt>
                <c:pt idx="180">
                  <c:v>43919</c:v>
                </c:pt>
                <c:pt idx="181">
                  <c:v>43920</c:v>
                </c:pt>
                <c:pt idx="182">
                  <c:v>43921</c:v>
                </c:pt>
              </c:numCache>
            </c:numRef>
          </c:cat>
          <c:val>
            <c:numRef>
              <c:f>' Fig 4'!$U$2:$U$184</c:f>
              <c:numCache>
                <c:formatCode>0</c:formatCode>
                <c:ptCount val="183"/>
                <c:pt idx="0">
                  <c:v>55.010999999999996</c:v>
                </c:pt>
                <c:pt idx="1">
                  <c:v>65.064999999999998</c:v>
                </c:pt>
                <c:pt idx="2">
                  <c:v>67.188000000000002</c:v>
                </c:pt>
                <c:pt idx="3">
                  <c:v>55.392000000000003</c:v>
                </c:pt>
                <c:pt idx="4">
                  <c:v>41.317999999999998</c:v>
                </c:pt>
                <c:pt idx="5">
                  <c:v>42.475999999999999</c:v>
                </c:pt>
                <c:pt idx="6">
                  <c:v>45.006999999999998</c:v>
                </c:pt>
                <c:pt idx="7">
                  <c:v>51.587000000000003</c:v>
                </c:pt>
                <c:pt idx="8">
                  <c:v>57.916000000000004</c:v>
                </c:pt>
                <c:pt idx="9">
                  <c:v>59.64</c:v>
                </c:pt>
                <c:pt idx="10">
                  <c:v>58.297999999999995</c:v>
                </c:pt>
                <c:pt idx="11">
                  <c:v>48.634999999999998</c:v>
                </c:pt>
                <c:pt idx="12">
                  <c:v>48.697000000000003</c:v>
                </c:pt>
                <c:pt idx="13">
                  <c:v>56.357999999999997</c:v>
                </c:pt>
                <c:pt idx="14">
                  <c:v>53.64</c:v>
                </c:pt>
                <c:pt idx="15">
                  <c:v>54.354999999999997</c:v>
                </c:pt>
                <c:pt idx="16">
                  <c:v>54.125</c:v>
                </c:pt>
                <c:pt idx="17">
                  <c:v>55.927</c:v>
                </c:pt>
                <c:pt idx="18">
                  <c:v>51.094000000000001</c:v>
                </c:pt>
                <c:pt idx="19">
                  <c:v>48.527000000000001</c:v>
                </c:pt>
                <c:pt idx="20">
                  <c:v>54.923000000000002</c:v>
                </c:pt>
                <c:pt idx="21">
                  <c:v>54.84</c:v>
                </c:pt>
                <c:pt idx="22">
                  <c:v>56.502000000000002</c:v>
                </c:pt>
                <c:pt idx="23">
                  <c:v>59.304000000000002</c:v>
                </c:pt>
                <c:pt idx="24">
                  <c:v>63.034999999999997</c:v>
                </c:pt>
                <c:pt idx="25">
                  <c:v>59.629999999999995</c:v>
                </c:pt>
                <c:pt idx="26">
                  <c:v>61.514000000000003</c:v>
                </c:pt>
                <c:pt idx="27">
                  <c:v>88.532000000000011</c:v>
                </c:pt>
                <c:pt idx="28">
                  <c:v>92.701999999999998</c:v>
                </c:pt>
                <c:pt idx="29">
                  <c:v>107.645</c:v>
                </c:pt>
                <c:pt idx="30">
                  <c:v>113.369</c:v>
                </c:pt>
                <c:pt idx="31">
                  <c:v>81.875</c:v>
                </c:pt>
                <c:pt idx="32">
                  <c:v>50.295999999999999</c:v>
                </c:pt>
                <c:pt idx="33">
                  <c:v>56.89</c:v>
                </c:pt>
                <c:pt idx="34">
                  <c:v>82.504999999999995</c:v>
                </c:pt>
                <c:pt idx="35">
                  <c:v>89.79</c:v>
                </c:pt>
                <c:pt idx="36">
                  <c:v>94.343999999999994</c:v>
                </c:pt>
                <c:pt idx="37">
                  <c:v>63.405999999999999</c:v>
                </c:pt>
                <c:pt idx="38">
                  <c:v>83.426999999999992</c:v>
                </c:pt>
                <c:pt idx="39">
                  <c:v>69.441999999999993</c:v>
                </c:pt>
                <c:pt idx="40">
                  <c:v>69.48599999999999</c:v>
                </c:pt>
                <c:pt idx="41">
                  <c:v>79.400000000000006</c:v>
                </c:pt>
                <c:pt idx="42">
                  <c:v>94.069000000000003</c:v>
                </c:pt>
                <c:pt idx="43">
                  <c:v>114.12799999999999</c:v>
                </c:pt>
                <c:pt idx="44">
                  <c:v>109.22999999999999</c:v>
                </c:pt>
                <c:pt idx="45">
                  <c:v>88.812000000000012</c:v>
                </c:pt>
                <c:pt idx="46">
                  <c:v>64.936000000000007</c:v>
                </c:pt>
                <c:pt idx="47">
                  <c:v>63.075000000000003</c:v>
                </c:pt>
                <c:pt idx="48">
                  <c:v>92.942999999999998</c:v>
                </c:pt>
                <c:pt idx="49">
                  <c:v>98.753</c:v>
                </c:pt>
                <c:pt idx="50">
                  <c:v>90.97</c:v>
                </c:pt>
                <c:pt idx="51">
                  <c:v>70.665000000000006</c:v>
                </c:pt>
                <c:pt idx="52">
                  <c:v>71.320000000000007</c:v>
                </c:pt>
                <c:pt idx="53">
                  <c:v>38.994999999999997</c:v>
                </c:pt>
                <c:pt idx="54">
                  <c:v>36.036999999999999</c:v>
                </c:pt>
                <c:pt idx="55">
                  <c:v>60.521000000000001</c:v>
                </c:pt>
                <c:pt idx="56">
                  <c:v>49.491</c:v>
                </c:pt>
                <c:pt idx="57">
                  <c:v>50.128</c:v>
                </c:pt>
                <c:pt idx="58">
                  <c:v>58.167000000000002</c:v>
                </c:pt>
                <c:pt idx="59">
                  <c:v>75.244</c:v>
                </c:pt>
                <c:pt idx="60">
                  <c:v>80.180999999999997</c:v>
                </c:pt>
                <c:pt idx="61">
                  <c:v>109.57399999999998</c:v>
                </c:pt>
                <c:pt idx="62">
                  <c:v>122.03100000000001</c:v>
                </c:pt>
                <c:pt idx="63">
                  <c:v>120.76299999999999</c:v>
                </c:pt>
                <c:pt idx="64">
                  <c:v>135.43299999999999</c:v>
                </c:pt>
                <c:pt idx="65">
                  <c:v>137.79</c:v>
                </c:pt>
                <c:pt idx="66">
                  <c:v>109.26700000000001</c:v>
                </c:pt>
                <c:pt idx="67">
                  <c:v>61.377000000000002</c:v>
                </c:pt>
                <c:pt idx="68">
                  <c:v>57.334000000000003</c:v>
                </c:pt>
                <c:pt idx="69">
                  <c:v>75.927999999999997</c:v>
                </c:pt>
                <c:pt idx="70">
                  <c:v>69.849999999999994</c:v>
                </c:pt>
                <c:pt idx="71">
                  <c:v>74.108999999999995</c:v>
                </c:pt>
                <c:pt idx="72">
                  <c:v>67.795000000000002</c:v>
                </c:pt>
                <c:pt idx="73">
                  <c:v>90.757999999999996</c:v>
                </c:pt>
                <c:pt idx="74">
                  <c:v>76.305999999999997</c:v>
                </c:pt>
                <c:pt idx="75">
                  <c:v>75.463000000000008</c:v>
                </c:pt>
                <c:pt idx="76">
                  <c:v>85.771000000000001</c:v>
                </c:pt>
                <c:pt idx="77">
                  <c:v>87.706999999999994</c:v>
                </c:pt>
                <c:pt idx="78">
                  <c:v>98.617999999999995</c:v>
                </c:pt>
                <c:pt idx="79">
                  <c:v>93.282000000000011</c:v>
                </c:pt>
                <c:pt idx="80">
                  <c:v>79.841000000000008</c:v>
                </c:pt>
                <c:pt idx="81">
                  <c:v>72.19</c:v>
                </c:pt>
                <c:pt idx="82">
                  <c:v>83.189000000000007</c:v>
                </c:pt>
                <c:pt idx="83">
                  <c:v>85.037000000000006</c:v>
                </c:pt>
                <c:pt idx="84">
                  <c:v>63.470999999999997</c:v>
                </c:pt>
                <c:pt idx="85">
                  <c:v>51.475999999999999</c:v>
                </c:pt>
                <c:pt idx="86">
                  <c:v>50.072999999999993</c:v>
                </c:pt>
                <c:pt idx="87">
                  <c:v>60.245999999999995</c:v>
                </c:pt>
                <c:pt idx="88">
                  <c:v>39.075000000000003</c:v>
                </c:pt>
                <c:pt idx="89">
                  <c:v>36.625</c:v>
                </c:pt>
                <c:pt idx="90">
                  <c:v>69.453999999999994</c:v>
                </c:pt>
                <c:pt idx="91">
                  <c:v>62.149000000000001</c:v>
                </c:pt>
                <c:pt idx="92">
                  <c:v>88.878</c:v>
                </c:pt>
                <c:pt idx="93">
                  <c:v>86.153999999999996</c:v>
                </c:pt>
                <c:pt idx="94">
                  <c:v>93.231999999999999</c:v>
                </c:pt>
                <c:pt idx="95">
                  <c:v>77.063000000000017</c:v>
                </c:pt>
                <c:pt idx="96">
                  <c:v>70.628999999999991</c:v>
                </c:pt>
                <c:pt idx="97">
                  <c:v>71.251999999999995</c:v>
                </c:pt>
                <c:pt idx="98">
                  <c:v>80.287999999999997</c:v>
                </c:pt>
                <c:pt idx="99">
                  <c:v>82.894000000000005</c:v>
                </c:pt>
                <c:pt idx="100">
                  <c:v>82.722000000000008</c:v>
                </c:pt>
                <c:pt idx="101">
                  <c:v>83.466999999999999</c:v>
                </c:pt>
                <c:pt idx="102">
                  <c:v>47.590999999999994</c:v>
                </c:pt>
                <c:pt idx="103">
                  <c:v>44.963000000000001</c:v>
                </c:pt>
                <c:pt idx="104">
                  <c:v>76.611999999999995</c:v>
                </c:pt>
                <c:pt idx="105">
                  <c:v>66.602999999999994</c:v>
                </c:pt>
                <c:pt idx="106">
                  <c:v>55.028999999999996</c:v>
                </c:pt>
                <c:pt idx="107">
                  <c:v>51.23</c:v>
                </c:pt>
                <c:pt idx="108">
                  <c:v>73.093999999999994</c:v>
                </c:pt>
                <c:pt idx="109">
                  <c:v>91.807999999999993</c:v>
                </c:pt>
                <c:pt idx="110">
                  <c:v>104.58500000000001</c:v>
                </c:pt>
                <c:pt idx="111">
                  <c:v>131.46800000000002</c:v>
                </c:pt>
                <c:pt idx="112">
                  <c:v>137.25800000000001</c:v>
                </c:pt>
                <c:pt idx="113">
                  <c:v>123.509</c:v>
                </c:pt>
                <c:pt idx="114">
                  <c:v>121.52199999999999</c:v>
                </c:pt>
                <c:pt idx="115">
                  <c:v>119.93600000000001</c:v>
                </c:pt>
                <c:pt idx="116">
                  <c:v>67.986999999999995</c:v>
                </c:pt>
                <c:pt idx="117">
                  <c:v>65.948000000000008</c:v>
                </c:pt>
                <c:pt idx="118">
                  <c:v>73.162999999999997</c:v>
                </c:pt>
                <c:pt idx="119">
                  <c:v>70.771999999999991</c:v>
                </c:pt>
                <c:pt idx="120">
                  <c:v>68.990000000000009</c:v>
                </c:pt>
                <c:pt idx="121">
                  <c:v>51.469000000000001</c:v>
                </c:pt>
                <c:pt idx="122">
                  <c:v>48.879999999999995</c:v>
                </c:pt>
                <c:pt idx="123">
                  <c:v>46.878</c:v>
                </c:pt>
                <c:pt idx="124">
                  <c:v>43.278999999999996</c:v>
                </c:pt>
                <c:pt idx="125">
                  <c:v>73.481999999999999</c:v>
                </c:pt>
                <c:pt idx="126">
                  <c:v>105.381</c:v>
                </c:pt>
                <c:pt idx="127">
                  <c:v>114.151</c:v>
                </c:pt>
                <c:pt idx="128">
                  <c:v>106.676</c:v>
                </c:pt>
                <c:pt idx="129">
                  <c:v>88.062999999999988</c:v>
                </c:pt>
                <c:pt idx="130">
                  <c:v>64.658000000000001</c:v>
                </c:pt>
                <c:pt idx="131">
                  <c:v>64.652000000000001</c:v>
                </c:pt>
                <c:pt idx="132">
                  <c:v>82.247</c:v>
                </c:pt>
                <c:pt idx="133">
                  <c:v>97.968999999999994</c:v>
                </c:pt>
                <c:pt idx="134">
                  <c:v>110.81</c:v>
                </c:pt>
                <c:pt idx="135">
                  <c:v>110.745</c:v>
                </c:pt>
                <c:pt idx="136">
                  <c:v>100.11199999999999</c:v>
                </c:pt>
                <c:pt idx="137">
                  <c:v>48.298000000000002</c:v>
                </c:pt>
                <c:pt idx="138">
                  <c:v>48.251999999999995</c:v>
                </c:pt>
                <c:pt idx="139">
                  <c:v>64.635000000000005</c:v>
                </c:pt>
                <c:pt idx="140">
                  <c:v>53.994</c:v>
                </c:pt>
                <c:pt idx="141">
                  <c:v>56.635999999999996</c:v>
                </c:pt>
                <c:pt idx="142">
                  <c:v>73.215000000000003</c:v>
                </c:pt>
                <c:pt idx="143">
                  <c:v>69.278999999999996</c:v>
                </c:pt>
                <c:pt idx="144">
                  <c:v>44.154000000000003</c:v>
                </c:pt>
                <c:pt idx="145">
                  <c:v>53.783000000000001</c:v>
                </c:pt>
                <c:pt idx="146">
                  <c:v>54.733000000000004</c:v>
                </c:pt>
                <c:pt idx="147">
                  <c:v>79.962999999999994</c:v>
                </c:pt>
                <c:pt idx="148">
                  <c:v>65.605999999999995</c:v>
                </c:pt>
                <c:pt idx="149">
                  <c:v>71.286000000000001</c:v>
                </c:pt>
                <c:pt idx="150">
                  <c:v>91.913000000000011</c:v>
                </c:pt>
                <c:pt idx="151">
                  <c:v>68.887</c:v>
                </c:pt>
                <c:pt idx="152">
                  <c:v>74.150999999999996</c:v>
                </c:pt>
                <c:pt idx="153">
                  <c:v>75.918000000000006</c:v>
                </c:pt>
                <c:pt idx="154">
                  <c:v>86.122</c:v>
                </c:pt>
                <c:pt idx="155">
                  <c:v>113.13300000000001</c:v>
                </c:pt>
                <c:pt idx="156">
                  <c:v>123.94399999999999</c:v>
                </c:pt>
                <c:pt idx="157">
                  <c:v>110.166</c:v>
                </c:pt>
                <c:pt idx="158">
                  <c:v>70.481000000000009</c:v>
                </c:pt>
                <c:pt idx="159">
                  <c:v>63.968000000000004</c:v>
                </c:pt>
                <c:pt idx="160">
                  <c:v>80.858000000000004</c:v>
                </c:pt>
                <c:pt idx="161">
                  <c:v>54.84</c:v>
                </c:pt>
                <c:pt idx="162">
                  <c:v>67.242000000000004</c:v>
                </c:pt>
                <c:pt idx="163">
                  <c:v>80.930999999999997</c:v>
                </c:pt>
                <c:pt idx="164">
                  <c:v>84.674999999999997</c:v>
                </c:pt>
                <c:pt idx="165">
                  <c:v>53.147999999999996</c:v>
                </c:pt>
                <c:pt idx="166">
                  <c:v>53.55</c:v>
                </c:pt>
                <c:pt idx="167">
                  <c:v>70.894999999999996</c:v>
                </c:pt>
                <c:pt idx="168">
                  <c:v>60.886000000000003</c:v>
                </c:pt>
                <c:pt idx="169">
                  <c:v>70.929999999999993</c:v>
                </c:pt>
                <c:pt idx="170">
                  <c:v>75.201999999999998</c:v>
                </c:pt>
                <c:pt idx="171">
                  <c:v>69.346000000000004</c:v>
                </c:pt>
                <c:pt idx="172">
                  <c:v>49.028000000000006</c:v>
                </c:pt>
                <c:pt idx="173">
                  <c:v>48.436</c:v>
                </c:pt>
                <c:pt idx="174">
                  <c:v>52.397999999999996</c:v>
                </c:pt>
                <c:pt idx="175">
                  <c:v>45.161000000000001</c:v>
                </c:pt>
                <c:pt idx="176">
                  <c:v>46.436</c:v>
                </c:pt>
                <c:pt idx="177">
                  <c:v>56.677</c:v>
                </c:pt>
                <c:pt idx="178">
                  <c:v>54.748000000000005</c:v>
                </c:pt>
                <c:pt idx="179">
                  <c:v>44.408999999999999</c:v>
                </c:pt>
                <c:pt idx="180">
                  <c:v>53.733000000000004</c:v>
                </c:pt>
                <c:pt idx="181">
                  <c:v>57.058999999999997</c:v>
                </c:pt>
                <c:pt idx="182" formatCode="0.0">
                  <c:v>68.813999999999993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3-4969-8B43-EF49EBDE7142}"/>
            </c:ext>
          </c:extLst>
        </c:ser>
        <c:ser>
          <c:idx val="4"/>
          <c:order val="3"/>
          <c:tx>
            <c:strRef>
              <c:f>' Fig 4'!$W$1</c:f>
              <c:strCache>
                <c:ptCount val="1"/>
                <c:pt idx="0">
                  <c:v>Continent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 Fig 4'!$R$2:$R$184</c:f>
              <c:numCache>
                <c:formatCode>m/d/yyyy</c:formatCode>
                <c:ptCount val="183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  <c:pt idx="31">
                  <c:v>43770</c:v>
                </c:pt>
                <c:pt idx="32">
                  <c:v>43771</c:v>
                </c:pt>
                <c:pt idx="33">
                  <c:v>43772</c:v>
                </c:pt>
                <c:pt idx="34">
                  <c:v>43773</c:v>
                </c:pt>
                <c:pt idx="35">
                  <c:v>43774</c:v>
                </c:pt>
                <c:pt idx="36">
                  <c:v>43775</c:v>
                </c:pt>
                <c:pt idx="37">
                  <c:v>43776</c:v>
                </c:pt>
                <c:pt idx="38">
                  <c:v>43777</c:v>
                </c:pt>
                <c:pt idx="39">
                  <c:v>43778</c:v>
                </c:pt>
                <c:pt idx="40">
                  <c:v>43779</c:v>
                </c:pt>
                <c:pt idx="41">
                  <c:v>43780</c:v>
                </c:pt>
                <c:pt idx="42">
                  <c:v>43781</c:v>
                </c:pt>
                <c:pt idx="43">
                  <c:v>43782</c:v>
                </c:pt>
                <c:pt idx="44">
                  <c:v>43783</c:v>
                </c:pt>
                <c:pt idx="45">
                  <c:v>43784</c:v>
                </c:pt>
                <c:pt idx="46">
                  <c:v>43785</c:v>
                </c:pt>
                <c:pt idx="47">
                  <c:v>43786</c:v>
                </c:pt>
                <c:pt idx="48">
                  <c:v>43787</c:v>
                </c:pt>
                <c:pt idx="49">
                  <c:v>43788</c:v>
                </c:pt>
                <c:pt idx="50">
                  <c:v>43789</c:v>
                </c:pt>
                <c:pt idx="51">
                  <c:v>43790</c:v>
                </c:pt>
                <c:pt idx="52">
                  <c:v>43791</c:v>
                </c:pt>
                <c:pt idx="53">
                  <c:v>43792</c:v>
                </c:pt>
                <c:pt idx="54">
                  <c:v>43793</c:v>
                </c:pt>
                <c:pt idx="55">
                  <c:v>43794</c:v>
                </c:pt>
                <c:pt idx="56">
                  <c:v>43795</c:v>
                </c:pt>
                <c:pt idx="57">
                  <c:v>43796</c:v>
                </c:pt>
                <c:pt idx="58">
                  <c:v>43797</c:v>
                </c:pt>
                <c:pt idx="59">
                  <c:v>43798</c:v>
                </c:pt>
                <c:pt idx="60">
                  <c:v>43799</c:v>
                </c:pt>
                <c:pt idx="61">
                  <c:v>43800</c:v>
                </c:pt>
                <c:pt idx="62">
                  <c:v>43801</c:v>
                </c:pt>
                <c:pt idx="63">
                  <c:v>43802</c:v>
                </c:pt>
                <c:pt idx="64">
                  <c:v>43803</c:v>
                </c:pt>
                <c:pt idx="65">
                  <c:v>43804</c:v>
                </c:pt>
                <c:pt idx="66">
                  <c:v>43805</c:v>
                </c:pt>
                <c:pt idx="67">
                  <c:v>43806</c:v>
                </c:pt>
                <c:pt idx="68">
                  <c:v>43807</c:v>
                </c:pt>
                <c:pt idx="69">
                  <c:v>43808</c:v>
                </c:pt>
                <c:pt idx="70">
                  <c:v>43809</c:v>
                </c:pt>
                <c:pt idx="71">
                  <c:v>43810</c:v>
                </c:pt>
                <c:pt idx="72">
                  <c:v>43811</c:v>
                </c:pt>
                <c:pt idx="73">
                  <c:v>43812</c:v>
                </c:pt>
                <c:pt idx="74">
                  <c:v>43813</c:v>
                </c:pt>
                <c:pt idx="75">
                  <c:v>43814</c:v>
                </c:pt>
                <c:pt idx="76">
                  <c:v>43815</c:v>
                </c:pt>
                <c:pt idx="77">
                  <c:v>43816</c:v>
                </c:pt>
                <c:pt idx="78">
                  <c:v>43817</c:v>
                </c:pt>
                <c:pt idx="79">
                  <c:v>43818</c:v>
                </c:pt>
                <c:pt idx="80">
                  <c:v>43819</c:v>
                </c:pt>
                <c:pt idx="81">
                  <c:v>43820</c:v>
                </c:pt>
                <c:pt idx="82">
                  <c:v>43821</c:v>
                </c:pt>
                <c:pt idx="83">
                  <c:v>43822</c:v>
                </c:pt>
                <c:pt idx="84">
                  <c:v>43823</c:v>
                </c:pt>
                <c:pt idx="85">
                  <c:v>43824</c:v>
                </c:pt>
                <c:pt idx="86">
                  <c:v>43825</c:v>
                </c:pt>
                <c:pt idx="87">
                  <c:v>43826</c:v>
                </c:pt>
                <c:pt idx="88">
                  <c:v>43827</c:v>
                </c:pt>
                <c:pt idx="89">
                  <c:v>43828</c:v>
                </c:pt>
                <c:pt idx="90">
                  <c:v>43829</c:v>
                </c:pt>
                <c:pt idx="91">
                  <c:v>43830</c:v>
                </c:pt>
                <c:pt idx="92">
                  <c:v>43831</c:v>
                </c:pt>
                <c:pt idx="93">
                  <c:v>43832</c:v>
                </c:pt>
                <c:pt idx="94">
                  <c:v>43833</c:v>
                </c:pt>
                <c:pt idx="95">
                  <c:v>43834</c:v>
                </c:pt>
                <c:pt idx="96">
                  <c:v>43835</c:v>
                </c:pt>
                <c:pt idx="97">
                  <c:v>43836</c:v>
                </c:pt>
                <c:pt idx="98">
                  <c:v>43837</c:v>
                </c:pt>
                <c:pt idx="99">
                  <c:v>43838</c:v>
                </c:pt>
                <c:pt idx="100">
                  <c:v>43839</c:v>
                </c:pt>
                <c:pt idx="101">
                  <c:v>43840</c:v>
                </c:pt>
                <c:pt idx="102">
                  <c:v>43841</c:v>
                </c:pt>
                <c:pt idx="103">
                  <c:v>43842</c:v>
                </c:pt>
                <c:pt idx="104">
                  <c:v>43843</c:v>
                </c:pt>
                <c:pt idx="105">
                  <c:v>43844</c:v>
                </c:pt>
                <c:pt idx="106">
                  <c:v>43845</c:v>
                </c:pt>
                <c:pt idx="107">
                  <c:v>43846</c:v>
                </c:pt>
                <c:pt idx="108">
                  <c:v>43847</c:v>
                </c:pt>
                <c:pt idx="109">
                  <c:v>43848</c:v>
                </c:pt>
                <c:pt idx="110">
                  <c:v>43849</c:v>
                </c:pt>
                <c:pt idx="111">
                  <c:v>43850</c:v>
                </c:pt>
                <c:pt idx="112">
                  <c:v>43851</c:v>
                </c:pt>
                <c:pt idx="113">
                  <c:v>43852</c:v>
                </c:pt>
                <c:pt idx="114">
                  <c:v>43853</c:v>
                </c:pt>
                <c:pt idx="115">
                  <c:v>43854</c:v>
                </c:pt>
                <c:pt idx="116">
                  <c:v>43855</c:v>
                </c:pt>
                <c:pt idx="117">
                  <c:v>43856</c:v>
                </c:pt>
                <c:pt idx="118">
                  <c:v>43857</c:v>
                </c:pt>
                <c:pt idx="119">
                  <c:v>43858</c:v>
                </c:pt>
                <c:pt idx="120">
                  <c:v>43859</c:v>
                </c:pt>
                <c:pt idx="121">
                  <c:v>43860</c:v>
                </c:pt>
                <c:pt idx="122">
                  <c:v>43861</c:v>
                </c:pt>
                <c:pt idx="123">
                  <c:v>43862</c:v>
                </c:pt>
                <c:pt idx="124">
                  <c:v>43863</c:v>
                </c:pt>
                <c:pt idx="125">
                  <c:v>43864</c:v>
                </c:pt>
                <c:pt idx="126">
                  <c:v>43865</c:v>
                </c:pt>
                <c:pt idx="127">
                  <c:v>43866</c:v>
                </c:pt>
                <c:pt idx="128">
                  <c:v>43867</c:v>
                </c:pt>
                <c:pt idx="129">
                  <c:v>43868</c:v>
                </c:pt>
                <c:pt idx="130">
                  <c:v>43869</c:v>
                </c:pt>
                <c:pt idx="131">
                  <c:v>43870</c:v>
                </c:pt>
                <c:pt idx="132">
                  <c:v>43871</c:v>
                </c:pt>
                <c:pt idx="133">
                  <c:v>43872</c:v>
                </c:pt>
                <c:pt idx="134">
                  <c:v>43873</c:v>
                </c:pt>
                <c:pt idx="135">
                  <c:v>43874</c:v>
                </c:pt>
                <c:pt idx="136">
                  <c:v>43875</c:v>
                </c:pt>
                <c:pt idx="137">
                  <c:v>43876</c:v>
                </c:pt>
                <c:pt idx="138">
                  <c:v>43877</c:v>
                </c:pt>
                <c:pt idx="139">
                  <c:v>43878</c:v>
                </c:pt>
                <c:pt idx="140">
                  <c:v>43879</c:v>
                </c:pt>
                <c:pt idx="141">
                  <c:v>43880</c:v>
                </c:pt>
                <c:pt idx="142">
                  <c:v>43881</c:v>
                </c:pt>
                <c:pt idx="143">
                  <c:v>43882</c:v>
                </c:pt>
                <c:pt idx="144">
                  <c:v>43883</c:v>
                </c:pt>
                <c:pt idx="145">
                  <c:v>43884</c:v>
                </c:pt>
                <c:pt idx="146">
                  <c:v>43885</c:v>
                </c:pt>
                <c:pt idx="147">
                  <c:v>43886</c:v>
                </c:pt>
                <c:pt idx="148">
                  <c:v>43887</c:v>
                </c:pt>
                <c:pt idx="149">
                  <c:v>43888</c:v>
                </c:pt>
                <c:pt idx="150">
                  <c:v>43889</c:v>
                </c:pt>
                <c:pt idx="151">
                  <c:v>43890</c:v>
                </c:pt>
                <c:pt idx="152">
                  <c:v>43891</c:v>
                </c:pt>
                <c:pt idx="153">
                  <c:v>43892</c:v>
                </c:pt>
                <c:pt idx="154">
                  <c:v>43893</c:v>
                </c:pt>
                <c:pt idx="155">
                  <c:v>43894</c:v>
                </c:pt>
                <c:pt idx="156">
                  <c:v>43895</c:v>
                </c:pt>
                <c:pt idx="157">
                  <c:v>43896</c:v>
                </c:pt>
                <c:pt idx="158">
                  <c:v>43897</c:v>
                </c:pt>
                <c:pt idx="159">
                  <c:v>43898</c:v>
                </c:pt>
                <c:pt idx="160">
                  <c:v>43899</c:v>
                </c:pt>
                <c:pt idx="161">
                  <c:v>43900</c:v>
                </c:pt>
                <c:pt idx="162">
                  <c:v>43901</c:v>
                </c:pt>
                <c:pt idx="163">
                  <c:v>43902</c:v>
                </c:pt>
                <c:pt idx="164">
                  <c:v>43903</c:v>
                </c:pt>
                <c:pt idx="165">
                  <c:v>43904</c:v>
                </c:pt>
                <c:pt idx="166">
                  <c:v>43905</c:v>
                </c:pt>
                <c:pt idx="167">
                  <c:v>43906</c:v>
                </c:pt>
                <c:pt idx="168">
                  <c:v>43907</c:v>
                </c:pt>
                <c:pt idx="169">
                  <c:v>43908</c:v>
                </c:pt>
                <c:pt idx="170">
                  <c:v>43909</c:v>
                </c:pt>
                <c:pt idx="171">
                  <c:v>43910</c:v>
                </c:pt>
                <c:pt idx="172">
                  <c:v>43911</c:v>
                </c:pt>
                <c:pt idx="173">
                  <c:v>43912</c:v>
                </c:pt>
                <c:pt idx="174">
                  <c:v>43913</c:v>
                </c:pt>
                <c:pt idx="175">
                  <c:v>43914</c:v>
                </c:pt>
                <c:pt idx="176">
                  <c:v>43915</c:v>
                </c:pt>
                <c:pt idx="177">
                  <c:v>43916</c:v>
                </c:pt>
                <c:pt idx="178">
                  <c:v>43917</c:v>
                </c:pt>
                <c:pt idx="179">
                  <c:v>43918</c:v>
                </c:pt>
                <c:pt idx="180">
                  <c:v>43919</c:v>
                </c:pt>
                <c:pt idx="181">
                  <c:v>43920</c:v>
                </c:pt>
                <c:pt idx="182">
                  <c:v>43921</c:v>
                </c:pt>
              </c:numCache>
            </c:numRef>
          </c:cat>
          <c:val>
            <c:numRef>
              <c:f>' Fig 4'!$W$2:$W$184</c:f>
              <c:numCache>
                <c:formatCode>0</c:formatCode>
                <c:ptCount val="1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6.5000000000000002E-2</c:v>
                </c:pt>
                <c:pt idx="25">
                  <c:v>0</c:v>
                </c:pt>
                <c:pt idx="26">
                  <c:v>4.0000000000000001E-3</c:v>
                </c:pt>
                <c:pt idx="27">
                  <c:v>3.0000000000000001E-3</c:v>
                </c:pt>
                <c:pt idx="28">
                  <c:v>2.117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4.0000000000000001E-3</c:v>
                </c:pt>
                <c:pt idx="33">
                  <c:v>4.0000000000000001E-3</c:v>
                </c:pt>
                <c:pt idx="34">
                  <c:v>8.0000000000000002E-3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1.375</c:v>
                </c:pt>
                <c:pt idx="39">
                  <c:v>9.1660000000000004</c:v>
                </c:pt>
                <c:pt idx="40">
                  <c:v>5.6669999999999998</c:v>
                </c:pt>
                <c:pt idx="41">
                  <c:v>0.16600000000000001</c:v>
                </c:pt>
                <c:pt idx="42">
                  <c:v>0.82299999999999995</c:v>
                </c:pt>
                <c:pt idx="43">
                  <c:v>1.3320000000000001</c:v>
                </c:pt>
                <c:pt idx="44">
                  <c:v>4.3979999999999997</c:v>
                </c:pt>
                <c:pt idx="45">
                  <c:v>1.798</c:v>
                </c:pt>
                <c:pt idx="46">
                  <c:v>6.2690000000000001</c:v>
                </c:pt>
                <c:pt idx="47">
                  <c:v>7.1749999999999998</c:v>
                </c:pt>
                <c:pt idx="48">
                  <c:v>2.3239999999999998</c:v>
                </c:pt>
                <c:pt idx="49">
                  <c:v>4.0590000000000002</c:v>
                </c:pt>
                <c:pt idx="50">
                  <c:v>0.25600000000000001</c:v>
                </c:pt>
                <c:pt idx="51">
                  <c:v>2.8610000000000002</c:v>
                </c:pt>
                <c:pt idx="52">
                  <c:v>9.4139999999999997</c:v>
                </c:pt>
                <c:pt idx="53">
                  <c:v>14.737</c:v>
                </c:pt>
                <c:pt idx="54">
                  <c:v>18.877000000000002</c:v>
                </c:pt>
                <c:pt idx="55">
                  <c:v>5.42</c:v>
                </c:pt>
                <c:pt idx="56">
                  <c:v>1.131</c:v>
                </c:pt>
                <c:pt idx="57">
                  <c:v>9.1820000000000004</c:v>
                </c:pt>
                <c:pt idx="58">
                  <c:v>10.583</c:v>
                </c:pt>
                <c:pt idx="59">
                  <c:v>21.893999999999998</c:v>
                </c:pt>
                <c:pt idx="60">
                  <c:v>14.805</c:v>
                </c:pt>
                <c:pt idx="61">
                  <c:v>11.933</c:v>
                </c:pt>
                <c:pt idx="62">
                  <c:v>7.8780000000000001</c:v>
                </c:pt>
                <c:pt idx="63">
                  <c:v>0</c:v>
                </c:pt>
                <c:pt idx="64">
                  <c:v>4.0000000000000001E-3</c:v>
                </c:pt>
                <c:pt idx="65">
                  <c:v>1.9590000000000001</c:v>
                </c:pt>
                <c:pt idx="66">
                  <c:v>1.4999999999999999E-2</c:v>
                </c:pt>
                <c:pt idx="67">
                  <c:v>1.2E-2</c:v>
                </c:pt>
                <c:pt idx="68">
                  <c:v>1.2E-2</c:v>
                </c:pt>
                <c:pt idx="69">
                  <c:v>2E-3</c:v>
                </c:pt>
                <c:pt idx="70">
                  <c:v>4.0000000000000001E-3</c:v>
                </c:pt>
                <c:pt idx="71">
                  <c:v>0</c:v>
                </c:pt>
                <c:pt idx="72">
                  <c:v>1.9450000000000001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1.3119999999999998</c:v>
                </c:pt>
                <c:pt idx="78">
                  <c:v>0</c:v>
                </c:pt>
                <c:pt idx="79">
                  <c:v>0</c:v>
                </c:pt>
                <c:pt idx="80">
                  <c:v>3.0300000000000002</c:v>
                </c:pt>
                <c:pt idx="81">
                  <c:v>0.38900000000000001</c:v>
                </c:pt>
                <c:pt idx="82">
                  <c:v>0.23799999999999999</c:v>
                </c:pt>
                <c:pt idx="83">
                  <c:v>4.9000000000000002E-2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0.23599999999999999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3.2610000000000001</c:v>
                </c:pt>
                <c:pt idx="119">
                  <c:v>6.2539999999999996</c:v>
                </c:pt>
                <c:pt idx="120">
                  <c:v>3.19</c:v>
                </c:pt>
                <c:pt idx="121">
                  <c:v>0</c:v>
                </c:pt>
                <c:pt idx="122">
                  <c:v>1.151</c:v>
                </c:pt>
                <c:pt idx="123">
                  <c:v>1.208</c:v>
                </c:pt>
                <c:pt idx="124">
                  <c:v>0.55600000000000005</c:v>
                </c:pt>
                <c:pt idx="125">
                  <c:v>0</c:v>
                </c:pt>
                <c:pt idx="126">
                  <c:v>2E-3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2.41</c:v>
                </c:pt>
                <c:pt idx="142">
                  <c:v>0</c:v>
                </c:pt>
                <c:pt idx="143">
                  <c:v>0.216</c:v>
                </c:pt>
                <c:pt idx="144">
                  <c:v>0.41399999999999998</c:v>
                </c:pt>
                <c:pt idx="145">
                  <c:v>0</c:v>
                </c:pt>
                <c:pt idx="146">
                  <c:v>7.4580000000000002</c:v>
                </c:pt>
                <c:pt idx="147">
                  <c:v>10.064</c:v>
                </c:pt>
                <c:pt idx="148">
                  <c:v>16.41</c:v>
                </c:pt>
                <c:pt idx="149">
                  <c:v>25.541</c:v>
                </c:pt>
                <c:pt idx="150">
                  <c:v>9.527000000000001</c:v>
                </c:pt>
                <c:pt idx="151">
                  <c:v>4.992</c:v>
                </c:pt>
                <c:pt idx="152">
                  <c:v>4.4890000000000008</c:v>
                </c:pt>
                <c:pt idx="153">
                  <c:v>1.444</c:v>
                </c:pt>
                <c:pt idx="154">
                  <c:v>2.8660000000000001</c:v>
                </c:pt>
                <c:pt idx="155">
                  <c:v>3.0649999999999999</c:v>
                </c:pt>
                <c:pt idx="156">
                  <c:v>3.3039999999999998</c:v>
                </c:pt>
                <c:pt idx="157">
                  <c:v>4.7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2.1160000000000001</c:v>
                </c:pt>
                <c:pt idx="171">
                  <c:v>5.25</c:v>
                </c:pt>
                <c:pt idx="172">
                  <c:v>5.056</c:v>
                </c:pt>
                <c:pt idx="173">
                  <c:v>5.056</c:v>
                </c:pt>
                <c:pt idx="174">
                  <c:v>3.3180000000000001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3-4969-8B43-EF49EBDE7142}"/>
            </c:ext>
          </c:extLst>
        </c:ser>
        <c:ser>
          <c:idx val="3"/>
          <c:order val="4"/>
          <c:tx>
            <c:strRef>
              <c:f>' Fig 4'!$V$1</c:f>
              <c:strCache>
                <c:ptCount val="1"/>
                <c:pt idx="0">
                  <c:v>Storage withdrawal</c:v>
                </c:pt>
              </c:strCache>
            </c:strRef>
          </c:tx>
          <c:spPr>
            <a:solidFill>
              <a:srgbClr val="FF66CC"/>
            </a:solidFill>
          </c:spPr>
          <c:invertIfNegative val="0"/>
          <c:cat>
            <c:numRef>
              <c:f>' Fig 4'!$R$2:$R$184</c:f>
              <c:numCache>
                <c:formatCode>m/d/yyyy</c:formatCode>
                <c:ptCount val="183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  <c:pt idx="31">
                  <c:v>43770</c:v>
                </c:pt>
                <c:pt idx="32">
                  <c:v>43771</c:v>
                </c:pt>
                <c:pt idx="33">
                  <c:v>43772</c:v>
                </c:pt>
                <c:pt idx="34">
                  <c:v>43773</c:v>
                </c:pt>
                <c:pt idx="35">
                  <c:v>43774</c:v>
                </c:pt>
                <c:pt idx="36">
                  <c:v>43775</c:v>
                </c:pt>
                <c:pt idx="37">
                  <c:v>43776</c:v>
                </c:pt>
                <c:pt idx="38">
                  <c:v>43777</c:v>
                </c:pt>
                <c:pt idx="39">
                  <c:v>43778</c:v>
                </c:pt>
                <c:pt idx="40">
                  <c:v>43779</c:v>
                </c:pt>
                <c:pt idx="41">
                  <c:v>43780</c:v>
                </c:pt>
                <c:pt idx="42">
                  <c:v>43781</c:v>
                </c:pt>
                <c:pt idx="43">
                  <c:v>43782</c:v>
                </c:pt>
                <c:pt idx="44">
                  <c:v>43783</c:v>
                </c:pt>
                <c:pt idx="45">
                  <c:v>43784</c:v>
                </c:pt>
                <c:pt idx="46">
                  <c:v>43785</c:v>
                </c:pt>
                <c:pt idx="47">
                  <c:v>43786</c:v>
                </c:pt>
                <c:pt idx="48">
                  <c:v>43787</c:v>
                </c:pt>
                <c:pt idx="49">
                  <c:v>43788</c:v>
                </c:pt>
                <c:pt idx="50">
                  <c:v>43789</c:v>
                </c:pt>
                <c:pt idx="51">
                  <c:v>43790</c:v>
                </c:pt>
                <c:pt idx="52">
                  <c:v>43791</c:v>
                </c:pt>
                <c:pt idx="53">
                  <c:v>43792</c:v>
                </c:pt>
                <c:pt idx="54">
                  <c:v>43793</c:v>
                </c:pt>
                <c:pt idx="55">
                  <c:v>43794</c:v>
                </c:pt>
                <c:pt idx="56">
                  <c:v>43795</c:v>
                </c:pt>
                <c:pt idx="57">
                  <c:v>43796</c:v>
                </c:pt>
                <c:pt idx="58">
                  <c:v>43797</c:v>
                </c:pt>
                <c:pt idx="59">
                  <c:v>43798</c:v>
                </c:pt>
                <c:pt idx="60">
                  <c:v>43799</c:v>
                </c:pt>
                <c:pt idx="61">
                  <c:v>43800</c:v>
                </c:pt>
                <c:pt idx="62">
                  <c:v>43801</c:v>
                </c:pt>
                <c:pt idx="63">
                  <c:v>43802</c:v>
                </c:pt>
                <c:pt idx="64">
                  <c:v>43803</c:v>
                </c:pt>
                <c:pt idx="65">
                  <c:v>43804</c:v>
                </c:pt>
                <c:pt idx="66">
                  <c:v>43805</c:v>
                </c:pt>
                <c:pt idx="67">
                  <c:v>43806</c:v>
                </c:pt>
                <c:pt idx="68">
                  <c:v>43807</c:v>
                </c:pt>
                <c:pt idx="69">
                  <c:v>43808</c:v>
                </c:pt>
                <c:pt idx="70">
                  <c:v>43809</c:v>
                </c:pt>
                <c:pt idx="71">
                  <c:v>43810</c:v>
                </c:pt>
                <c:pt idx="72">
                  <c:v>43811</c:v>
                </c:pt>
                <c:pt idx="73">
                  <c:v>43812</c:v>
                </c:pt>
                <c:pt idx="74">
                  <c:v>43813</c:v>
                </c:pt>
                <c:pt idx="75">
                  <c:v>43814</c:v>
                </c:pt>
                <c:pt idx="76">
                  <c:v>43815</c:v>
                </c:pt>
                <c:pt idx="77">
                  <c:v>43816</c:v>
                </c:pt>
                <c:pt idx="78">
                  <c:v>43817</c:v>
                </c:pt>
                <c:pt idx="79">
                  <c:v>43818</c:v>
                </c:pt>
                <c:pt idx="80">
                  <c:v>43819</c:v>
                </c:pt>
                <c:pt idx="81">
                  <c:v>43820</c:v>
                </c:pt>
                <c:pt idx="82">
                  <c:v>43821</c:v>
                </c:pt>
                <c:pt idx="83">
                  <c:v>43822</c:v>
                </c:pt>
                <c:pt idx="84">
                  <c:v>43823</c:v>
                </c:pt>
                <c:pt idx="85">
                  <c:v>43824</c:v>
                </c:pt>
                <c:pt idx="86">
                  <c:v>43825</c:v>
                </c:pt>
                <c:pt idx="87">
                  <c:v>43826</c:v>
                </c:pt>
                <c:pt idx="88">
                  <c:v>43827</c:v>
                </c:pt>
                <c:pt idx="89">
                  <c:v>43828</c:v>
                </c:pt>
                <c:pt idx="90">
                  <c:v>43829</c:v>
                </c:pt>
                <c:pt idx="91">
                  <c:v>43830</c:v>
                </c:pt>
                <c:pt idx="92">
                  <c:v>43831</c:v>
                </c:pt>
                <c:pt idx="93">
                  <c:v>43832</c:v>
                </c:pt>
                <c:pt idx="94">
                  <c:v>43833</c:v>
                </c:pt>
                <c:pt idx="95">
                  <c:v>43834</c:v>
                </c:pt>
                <c:pt idx="96">
                  <c:v>43835</c:v>
                </c:pt>
                <c:pt idx="97">
                  <c:v>43836</c:v>
                </c:pt>
                <c:pt idx="98">
                  <c:v>43837</c:v>
                </c:pt>
                <c:pt idx="99">
                  <c:v>43838</c:v>
                </c:pt>
                <c:pt idx="100">
                  <c:v>43839</c:v>
                </c:pt>
                <c:pt idx="101">
                  <c:v>43840</c:v>
                </c:pt>
                <c:pt idx="102">
                  <c:v>43841</c:v>
                </c:pt>
                <c:pt idx="103">
                  <c:v>43842</c:v>
                </c:pt>
                <c:pt idx="104">
                  <c:v>43843</c:v>
                </c:pt>
                <c:pt idx="105">
                  <c:v>43844</c:v>
                </c:pt>
                <c:pt idx="106">
                  <c:v>43845</c:v>
                </c:pt>
                <c:pt idx="107">
                  <c:v>43846</c:v>
                </c:pt>
                <c:pt idx="108">
                  <c:v>43847</c:v>
                </c:pt>
                <c:pt idx="109">
                  <c:v>43848</c:v>
                </c:pt>
                <c:pt idx="110">
                  <c:v>43849</c:v>
                </c:pt>
                <c:pt idx="111">
                  <c:v>43850</c:v>
                </c:pt>
                <c:pt idx="112">
                  <c:v>43851</c:v>
                </c:pt>
                <c:pt idx="113">
                  <c:v>43852</c:v>
                </c:pt>
                <c:pt idx="114">
                  <c:v>43853</c:v>
                </c:pt>
                <c:pt idx="115">
                  <c:v>43854</c:v>
                </c:pt>
                <c:pt idx="116">
                  <c:v>43855</c:v>
                </c:pt>
                <c:pt idx="117">
                  <c:v>43856</c:v>
                </c:pt>
                <c:pt idx="118">
                  <c:v>43857</c:v>
                </c:pt>
                <c:pt idx="119">
                  <c:v>43858</c:v>
                </c:pt>
                <c:pt idx="120">
                  <c:v>43859</c:v>
                </c:pt>
                <c:pt idx="121">
                  <c:v>43860</c:v>
                </c:pt>
                <c:pt idx="122">
                  <c:v>43861</c:v>
                </c:pt>
                <c:pt idx="123">
                  <c:v>43862</c:v>
                </c:pt>
                <c:pt idx="124">
                  <c:v>43863</c:v>
                </c:pt>
                <c:pt idx="125">
                  <c:v>43864</c:v>
                </c:pt>
                <c:pt idx="126">
                  <c:v>43865</c:v>
                </c:pt>
                <c:pt idx="127">
                  <c:v>43866</c:v>
                </c:pt>
                <c:pt idx="128">
                  <c:v>43867</c:v>
                </c:pt>
                <c:pt idx="129">
                  <c:v>43868</c:v>
                </c:pt>
                <c:pt idx="130">
                  <c:v>43869</c:v>
                </c:pt>
                <c:pt idx="131">
                  <c:v>43870</c:v>
                </c:pt>
                <c:pt idx="132">
                  <c:v>43871</c:v>
                </c:pt>
                <c:pt idx="133">
                  <c:v>43872</c:v>
                </c:pt>
                <c:pt idx="134">
                  <c:v>43873</c:v>
                </c:pt>
                <c:pt idx="135">
                  <c:v>43874</c:v>
                </c:pt>
                <c:pt idx="136">
                  <c:v>43875</c:v>
                </c:pt>
                <c:pt idx="137">
                  <c:v>43876</c:v>
                </c:pt>
                <c:pt idx="138">
                  <c:v>43877</c:v>
                </c:pt>
                <c:pt idx="139">
                  <c:v>43878</c:v>
                </c:pt>
                <c:pt idx="140">
                  <c:v>43879</c:v>
                </c:pt>
                <c:pt idx="141">
                  <c:v>43880</c:v>
                </c:pt>
                <c:pt idx="142">
                  <c:v>43881</c:v>
                </c:pt>
                <c:pt idx="143">
                  <c:v>43882</c:v>
                </c:pt>
                <c:pt idx="144">
                  <c:v>43883</c:v>
                </c:pt>
                <c:pt idx="145">
                  <c:v>43884</c:v>
                </c:pt>
                <c:pt idx="146">
                  <c:v>43885</c:v>
                </c:pt>
                <c:pt idx="147">
                  <c:v>43886</c:v>
                </c:pt>
                <c:pt idx="148">
                  <c:v>43887</c:v>
                </c:pt>
                <c:pt idx="149">
                  <c:v>43888</c:v>
                </c:pt>
                <c:pt idx="150">
                  <c:v>43889</c:v>
                </c:pt>
                <c:pt idx="151">
                  <c:v>43890</c:v>
                </c:pt>
                <c:pt idx="152">
                  <c:v>43891</c:v>
                </c:pt>
                <c:pt idx="153">
                  <c:v>43892</c:v>
                </c:pt>
                <c:pt idx="154">
                  <c:v>43893</c:v>
                </c:pt>
                <c:pt idx="155">
                  <c:v>43894</c:v>
                </c:pt>
                <c:pt idx="156">
                  <c:v>43895</c:v>
                </c:pt>
                <c:pt idx="157">
                  <c:v>43896</c:v>
                </c:pt>
                <c:pt idx="158">
                  <c:v>43897</c:v>
                </c:pt>
                <c:pt idx="159">
                  <c:v>43898</c:v>
                </c:pt>
                <c:pt idx="160">
                  <c:v>43899</c:v>
                </c:pt>
                <c:pt idx="161">
                  <c:v>43900</c:v>
                </c:pt>
                <c:pt idx="162">
                  <c:v>43901</c:v>
                </c:pt>
                <c:pt idx="163">
                  <c:v>43902</c:v>
                </c:pt>
                <c:pt idx="164">
                  <c:v>43903</c:v>
                </c:pt>
                <c:pt idx="165">
                  <c:v>43904</c:v>
                </c:pt>
                <c:pt idx="166">
                  <c:v>43905</c:v>
                </c:pt>
                <c:pt idx="167">
                  <c:v>43906</c:v>
                </c:pt>
                <c:pt idx="168">
                  <c:v>43907</c:v>
                </c:pt>
                <c:pt idx="169">
                  <c:v>43908</c:v>
                </c:pt>
                <c:pt idx="170">
                  <c:v>43909</c:v>
                </c:pt>
                <c:pt idx="171">
                  <c:v>43910</c:v>
                </c:pt>
                <c:pt idx="172">
                  <c:v>43911</c:v>
                </c:pt>
                <c:pt idx="173">
                  <c:v>43912</c:v>
                </c:pt>
                <c:pt idx="174">
                  <c:v>43913</c:v>
                </c:pt>
                <c:pt idx="175">
                  <c:v>43914</c:v>
                </c:pt>
                <c:pt idx="176">
                  <c:v>43915</c:v>
                </c:pt>
                <c:pt idx="177">
                  <c:v>43916</c:v>
                </c:pt>
                <c:pt idx="178">
                  <c:v>43917</c:v>
                </c:pt>
                <c:pt idx="179">
                  <c:v>43918</c:v>
                </c:pt>
                <c:pt idx="180">
                  <c:v>43919</c:v>
                </c:pt>
                <c:pt idx="181">
                  <c:v>43920</c:v>
                </c:pt>
                <c:pt idx="182">
                  <c:v>43921</c:v>
                </c:pt>
              </c:numCache>
            </c:numRef>
          </c:cat>
          <c:val>
            <c:numRef>
              <c:f>' Fig 4'!$V$2:$V$184</c:f>
              <c:numCache>
                <c:formatCode>0</c:formatCode>
                <c:ptCount val="183"/>
                <c:pt idx="0">
                  <c:v>0</c:v>
                </c:pt>
                <c:pt idx="1">
                  <c:v>2.48</c:v>
                </c:pt>
                <c:pt idx="2">
                  <c:v>21.804000000000002</c:v>
                </c:pt>
                <c:pt idx="3">
                  <c:v>16.448</c:v>
                </c:pt>
                <c:pt idx="4">
                  <c:v>0</c:v>
                </c:pt>
                <c:pt idx="5">
                  <c:v>0</c:v>
                </c:pt>
                <c:pt idx="6">
                  <c:v>2.0880000000000001</c:v>
                </c:pt>
                <c:pt idx="7">
                  <c:v>1.573</c:v>
                </c:pt>
                <c:pt idx="8">
                  <c:v>1.331</c:v>
                </c:pt>
                <c:pt idx="9">
                  <c:v>1.39</c:v>
                </c:pt>
                <c:pt idx="10">
                  <c:v>0</c:v>
                </c:pt>
                <c:pt idx="11">
                  <c:v>0.92500000000000004</c:v>
                </c:pt>
                <c:pt idx="12">
                  <c:v>0</c:v>
                </c:pt>
                <c:pt idx="13">
                  <c:v>5.4079999999999995</c:v>
                </c:pt>
                <c:pt idx="14">
                  <c:v>0</c:v>
                </c:pt>
                <c:pt idx="15">
                  <c:v>0</c:v>
                </c:pt>
                <c:pt idx="16">
                  <c:v>7.98</c:v>
                </c:pt>
                <c:pt idx="17">
                  <c:v>21.767000000000003</c:v>
                </c:pt>
                <c:pt idx="18">
                  <c:v>0</c:v>
                </c:pt>
                <c:pt idx="19">
                  <c:v>0</c:v>
                </c:pt>
                <c:pt idx="20">
                  <c:v>0.77400000000000002</c:v>
                </c:pt>
                <c:pt idx="21">
                  <c:v>17.158000000000001</c:v>
                </c:pt>
                <c:pt idx="22">
                  <c:v>16.113</c:v>
                </c:pt>
                <c:pt idx="23">
                  <c:v>15.385</c:v>
                </c:pt>
                <c:pt idx="24">
                  <c:v>1.464</c:v>
                </c:pt>
                <c:pt idx="25">
                  <c:v>0</c:v>
                </c:pt>
                <c:pt idx="26">
                  <c:v>0</c:v>
                </c:pt>
                <c:pt idx="27">
                  <c:v>2.84</c:v>
                </c:pt>
                <c:pt idx="28">
                  <c:v>27.36</c:v>
                </c:pt>
                <c:pt idx="29">
                  <c:v>16.623999999999999</c:v>
                </c:pt>
                <c:pt idx="30">
                  <c:v>16.858000000000001</c:v>
                </c:pt>
                <c:pt idx="31">
                  <c:v>2.9379999999999997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3.2040000000000002</c:v>
                </c:pt>
                <c:pt idx="36">
                  <c:v>2.2799999999999998</c:v>
                </c:pt>
                <c:pt idx="37">
                  <c:v>0</c:v>
                </c:pt>
                <c:pt idx="38">
                  <c:v>12.507000000000001</c:v>
                </c:pt>
                <c:pt idx="39">
                  <c:v>0.52200000000000002</c:v>
                </c:pt>
                <c:pt idx="40">
                  <c:v>0</c:v>
                </c:pt>
                <c:pt idx="41">
                  <c:v>0</c:v>
                </c:pt>
                <c:pt idx="42">
                  <c:v>12.342000000000001</c:v>
                </c:pt>
                <c:pt idx="43">
                  <c:v>9.9819999999999993</c:v>
                </c:pt>
                <c:pt idx="44">
                  <c:v>11.192</c:v>
                </c:pt>
                <c:pt idx="45">
                  <c:v>17.503</c:v>
                </c:pt>
                <c:pt idx="46">
                  <c:v>9.9340000000000011</c:v>
                </c:pt>
                <c:pt idx="47">
                  <c:v>0.48</c:v>
                </c:pt>
                <c:pt idx="48">
                  <c:v>30.07</c:v>
                </c:pt>
                <c:pt idx="49">
                  <c:v>57.149999999999991</c:v>
                </c:pt>
                <c:pt idx="50">
                  <c:v>34.817999999999998</c:v>
                </c:pt>
                <c:pt idx="51">
                  <c:v>57.132999999999996</c:v>
                </c:pt>
                <c:pt idx="52">
                  <c:v>14.573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0.81800000000000006</c:v>
                </c:pt>
                <c:pt idx="60">
                  <c:v>10.262</c:v>
                </c:pt>
                <c:pt idx="61">
                  <c:v>0</c:v>
                </c:pt>
                <c:pt idx="62">
                  <c:v>13.289</c:v>
                </c:pt>
                <c:pt idx="63">
                  <c:v>1.075</c:v>
                </c:pt>
                <c:pt idx="64">
                  <c:v>0</c:v>
                </c:pt>
                <c:pt idx="65">
                  <c:v>9.5950000000000006</c:v>
                </c:pt>
                <c:pt idx="66">
                  <c:v>0</c:v>
                </c:pt>
                <c:pt idx="67">
                  <c:v>1.968</c:v>
                </c:pt>
                <c:pt idx="68">
                  <c:v>0</c:v>
                </c:pt>
                <c:pt idx="69">
                  <c:v>35.602000000000004</c:v>
                </c:pt>
                <c:pt idx="70">
                  <c:v>25.649000000000001</c:v>
                </c:pt>
                <c:pt idx="71">
                  <c:v>43.624000000000002</c:v>
                </c:pt>
                <c:pt idx="72">
                  <c:v>56.087999999999994</c:v>
                </c:pt>
                <c:pt idx="73">
                  <c:v>21.600999999999999</c:v>
                </c:pt>
                <c:pt idx="74">
                  <c:v>11.422000000000001</c:v>
                </c:pt>
                <c:pt idx="75">
                  <c:v>8.8789999999999996</c:v>
                </c:pt>
                <c:pt idx="76">
                  <c:v>38.305999999999997</c:v>
                </c:pt>
                <c:pt idx="77">
                  <c:v>41.823</c:v>
                </c:pt>
                <c:pt idx="78">
                  <c:v>2.7E-2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3.9E-2</c:v>
                </c:pt>
                <c:pt idx="89">
                  <c:v>0</c:v>
                </c:pt>
                <c:pt idx="90">
                  <c:v>1.891</c:v>
                </c:pt>
                <c:pt idx="91">
                  <c:v>10.844999999999999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1.611</c:v>
                </c:pt>
                <c:pt idx="96">
                  <c:v>0</c:v>
                </c:pt>
                <c:pt idx="97">
                  <c:v>11.561999999999998</c:v>
                </c:pt>
                <c:pt idx="98">
                  <c:v>4.1399999999999997</c:v>
                </c:pt>
                <c:pt idx="99">
                  <c:v>10.606999999999999</c:v>
                </c:pt>
                <c:pt idx="100">
                  <c:v>47.389999999999993</c:v>
                </c:pt>
                <c:pt idx="101">
                  <c:v>45.466999999999999</c:v>
                </c:pt>
                <c:pt idx="102">
                  <c:v>23.064</c:v>
                </c:pt>
                <c:pt idx="103">
                  <c:v>10.437999999999999</c:v>
                </c:pt>
                <c:pt idx="104">
                  <c:v>12.733000000000001</c:v>
                </c:pt>
                <c:pt idx="105">
                  <c:v>13.724</c:v>
                </c:pt>
                <c:pt idx="106">
                  <c:v>11.856</c:v>
                </c:pt>
                <c:pt idx="107">
                  <c:v>20.114000000000001</c:v>
                </c:pt>
                <c:pt idx="108">
                  <c:v>13.030999999999999</c:v>
                </c:pt>
                <c:pt idx="109">
                  <c:v>17.97</c:v>
                </c:pt>
                <c:pt idx="110">
                  <c:v>40.814000000000007</c:v>
                </c:pt>
                <c:pt idx="111">
                  <c:v>39.448999999999998</c:v>
                </c:pt>
                <c:pt idx="112">
                  <c:v>52.548000000000002</c:v>
                </c:pt>
                <c:pt idx="113">
                  <c:v>45.152000000000001</c:v>
                </c:pt>
                <c:pt idx="114">
                  <c:v>23.789000000000001</c:v>
                </c:pt>
                <c:pt idx="115">
                  <c:v>17.593</c:v>
                </c:pt>
                <c:pt idx="116">
                  <c:v>15.572000000000001</c:v>
                </c:pt>
                <c:pt idx="117">
                  <c:v>6.8289999999999997</c:v>
                </c:pt>
                <c:pt idx="118">
                  <c:v>33.234000000000002</c:v>
                </c:pt>
                <c:pt idx="119">
                  <c:v>29.111000000000001</c:v>
                </c:pt>
                <c:pt idx="120">
                  <c:v>22.904000000000003</c:v>
                </c:pt>
                <c:pt idx="121">
                  <c:v>15.590000000000002</c:v>
                </c:pt>
                <c:pt idx="122">
                  <c:v>9.9699999999999989</c:v>
                </c:pt>
                <c:pt idx="123">
                  <c:v>5.97</c:v>
                </c:pt>
                <c:pt idx="124">
                  <c:v>5.77</c:v>
                </c:pt>
                <c:pt idx="125">
                  <c:v>24.510999999999999</c:v>
                </c:pt>
                <c:pt idx="126">
                  <c:v>27.689</c:v>
                </c:pt>
                <c:pt idx="127">
                  <c:v>36.153999999999996</c:v>
                </c:pt>
                <c:pt idx="128">
                  <c:v>32.170999999999999</c:v>
                </c:pt>
                <c:pt idx="129">
                  <c:v>15.702999999999999</c:v>
                </c:pt>
                <c:pt idx="130">
                  <c:v>8.0139999999999993</c:v>
                </c:pt>
                <c:pt idx="131">
                  <c:v>5.0490000000000004</c:v>
                </c:pt>
                <c:pt idx="132">
                  <c:v>28.706</c:v>
                </c:pt>
                <c:pt idx="133">
                  <c:v>32.792000000000002</c:v>
                </c:pt>
                <c:pt idx="134">
                  <c:v>22.073999999999998</c:v>
                </c:pt>
                <c:pt idx="135">
                  <c:v>36.170999999999999</c:v>
                </c:pt>
                <c:pt idx="136">
                  <c:v>23.011000000000003</c:v>
                </c:pt>
                <c:pt idx="137">
                  <c:v>8.343</c:v>
                </c:pt>
                <c:pt idx="138">
                  <c:v>8.754999999999999</c:v>
                </c:pt>
                <c:pt idx="139">
                  <c:v>36.697999999999993</c:v>
                </c:pt>
                <c:pt idx="140">
                  <c:v>47.775000000000006</c:v>
                </c:pt>
                <c:pt idx="141">
                  <c:v>48.626999999999995</c:v>
                </c:pt>
                <c:pt idx="142">
                  <c:v>35.659999999999997</c:v>
                </c:pt>
                <c:pt idx="143">
                  <c:v>17.849</c:v>
                </c:pt>
                <c:pt idx="144">
                  <c:v>22.207000000000001</c:v>
                </c:pt>
                <c:pt idx="145">
                  <c:v>15.435</c:v>
                </c:pt>
                <c:pt idx="146">
                  <c:v>16.305</c:v>
                </c:pt>
                <c:pt idx="147">
                  <c:v>12.725</c:v>
                </c:pt>
                <c:pt idx="148">
                  <c:v>43.326999999999998</c:v>
                </c:pt>
                <c:pt idx="149">
                  <c:v>38.18</c:v>
                </c:pt>
                <c:pt idx="150">
                  <c:v>11.445</c:v>
                </c:pt>
                <c:pt idx="151">
                  <c:v>2.2709999999999999</c:v>
                </c:pt>
                <c:pt idx="152">
                  <c:v>4.9179999999999993</c:v>
                </c:pt>
                <c:pt idx="153">
                  <c:v>23.066999999999997</c:v>
                </c:pt>
                <c:pt idx="154">
                  <c:v>42.556000000000004</c:v>
                </c:pt>
                <c:pt idx="155">
                  <c:v>32.321999999999996</c:v>
                </c:pt>
                <c:pt idx="156">
                  <c:v>38.695</c:v>
                </c:pt>
                <c:pt idx="157">
                  <c:v>12.139000000000001</c:v>
                </c:pt>
                <c:pt idx="158">
                  <c:v>1.532</c:v>
                </c:pt>
                <c:pt idx="159">
                  <c:v>1.526</c:v>
                </c:pt>
                <c:pt idx="160">
                  <c:v>6.3089999999999993</c:v>
                </c:pt>
                <c:pt idx="161">
                  <c:v>4.0330000000000004</c:v>
                </c:pt>
                <c:pt idx="162">
                  <c:v>1.514</c:v>
                </c:pt>
                <c:pt idx="163">
                  <c:v>2.8620000000000001</c:v>
                </c:pt>
                <c:pt idx="164">
                  <c:v>15.843000000000002</c:v>
                </c:pt>
                <c:pt idx="165">
                  <c:v>1.4929999999999999</c:v>
                </c:pt>
                <c:pt idx="166">
                  <c:v>2.4159999999999999</c:v>
                </c:pt>
                <c:pt idx="167">
                  <c:v>5.2039999999999997</c:v>
                </c:pt>
                <c:pt idx="168">
                  <c:v>6.3259999999999996</c:v>
                </c:pt>
                <c:pt idx="169">
                  <c:v>16.353999999999999</c:v>
                </c:pt>
                <c:pt idx="170">
                  <c:v>21.305999999999997</c:v>
                </c:pt>
                <c:pt idx="171">
                  <c:v>0.48699999999999999</c:v>
                </c:pt>
                <c:pt idx="172">
                  <c:v>0.45900000000000002</c:v>
                </c:pt>
                <c:pt idx="173">
                  <c:v>0.45800000000000002</c:v>
                </c:pt>
                <c:pt idx="174">
                  <c:v>0.45900000000000002</c:v>
                </c:pt>
                <c:pt idx="175">
                  <c:v>0.439</c:v>
                </c:pt>
                <c:pt idx="176">
                  <c:v>12.982999999999999</c:v>
                </c:pt>
                <c:pt idx="177">
                  <c:v>20.713000000000001</c:v>
                </c:pt>
                <c:pt idx="178">
                  <c:v>7.7959999999999994</c:v>
                </c:pt>
                <c:pt idx="179">
                  <c:v>0.375</c:v>
                </c:pt>
                <c:pt idx="180">
                  <c:v>13.817</c:v>
                </c:pt>
                <c:pt idx="181">
                  <c:v>32.010000000000005</c:v>
                </c:pt>
                <c:pt idx="182" formatCode="0.0">
                  <c:v>24.18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3-4969-8B43-EF49EBDE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0597504"/>
        <c:axId val="180599040"/>
      </c:barChart>
      <c:dateAx>
        <c:axId val="180597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0599040"/>
        <c:crosses val="autoZero"/>
        <c:auto val="1"/>
        <c:lblOffset val="100"/>
        <c:baseTimeUnit val="days"/>
        <c:majorUnit val="1"/>
        <c:majorTimeUnit val="months"/>
      </c:dateAx>
      <c:valAx>
        <c:axId val="180599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Volume (mcm/d)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0597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BEIS!$D$2</c:f>
              <c:strCache>
                <c:ptCount val="1"/>
                <c:pt idx="0">
                  <c:v>UKCS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BEIS!$D$3:$D$11</c:f>
              <c:numCache>
                <c:formatCode>0</c:formatCode>
                <c:ptCount val="9"/>
                <c:pt idx="1">
                  <c:v>117.55893899999998</c:v>
                </c:pt>
                <c:pt idx="2">
                  <c:v>117.55893899999998</c:v>
                </c:pt>
                <c:pt idx="4">
                  <c:v>117.55893899999998</c:v>
                </c:pt>
                <c:pt idx="6">
                  <c:v>117.55893899999998</c:v>
                </c:pt>
                <c:pt idx="8">
                  <c:v>117.55893899999998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014-A07D-EA48FF412CD4}"/>
            </c:ext>
          </c:extLst>
        </c:ser>
        <c:ser>
          <c:idx val="1"/>
          <c:order val="1"/>
          <c:tx>
            <c:strRef>
              <c:f>BEIS!$E$2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BEIS!$E$3:$E$11</c:f>
              <c:numCache>
                <c:formatCode>0</c:formatCode>
                <c:ptCount val="9"/>
                <c:pt idx="1">
                  <c:v>134</c:v>
                </c:pt>
                <c:pt idx="2">
                  <c:v>134</c:v>
                </c:pt>
                <c:pt idx="4">
                  <c:v>134</c:v>
                </c:pt>
                <c:pt idx="6">
                  <c:v>134</c:v>
                </c:pt>
                <c:pt idx="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7-4014-A07D-EA48FF412CD4}"/>
            </c:ext>
          </c:extLst>
        </c:ser>
        <c:ser>
          <c:idx val="2"/>
          <c:order val="2"/>
          <c:tx>
            <c:strRef>
              <c:f>BEIS!$F$2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BEIS!$F$3:$F$11</c:f>
              <c:numCache>
                <c:formatCode>0</c:formatCode>
                <c:ptCount val="9"/>
                <c:pt idx="1">
                  <c:v>111</c:v>
                </c:pt>
                <c:pt idx="2">
                  <c:v>41</c:v>
                </c:pt>
                <c:pt idx="4">
                  <c:v>111</c:v>
                </c:pt>
                <c:pt idx="6">
                  <c:v>111</c:v>
                </c:pt>
                <c:pt idx="8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7-4014-A07D-EA48FF412CD4}"/>
            </c:ext>
          </c:extLst>
        </c:ser>
        <c:ser>
          <c:idx val="3"/>
          <c:order val="3"/>
          <c:tx>
            <c:strRef>
              <c:f>BEIS!$G$2</c:f>
              <c:strCache>
                <c:ptCount val="1"/>
                <c:pt idx="0">
                  <c:v>IUK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BEIS!$G$3:$G$11</c:f>
              <c:numCache>
                <c:formatCode>0</c:formatCode>
                <c:ptCount val="9"/>
                <c:pt idx="1">
                  <c:v>74</c:v>
                </c:pt>
                <c:pt idx="2">
                  <c:v>74</c:v>
                </c:pt>
                <c:pt idx="4">
                  <c:v>74</c:v>
                </c:pt>
                <c:pt idx="6">
                  <c:v>74</c:v>
                </c:pt>
                <c:pt idx="8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7-4014-A07D-EA48FF412CD4}"/>
            </c:ext>
          </c:extLst>
        </c:ser>
        <c:ser>
          <c:idx val="4"/>
          <c:order val="4"/>
          <c:tx>
            <c:strRef>
              <c:f>BEIS!$H$2</c:f>
              <c:strCache>
                <c:ptCount val="1"/>
                <c:pt idx="0">
                  <c:v>BBL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BEIS!$H$3:$H$11</c:f>
              <c:numCache>
                <c:formatCode>0</c:formatCode>
                <c:ptCount val="9"/>
                <c:pt idx="1">
                  <c:v>45</c:v>
                </c:pt>
                <c:pt idx="2">
                  <c:v>45</c:v>
                </c:pt>
                <c:pt idx="4">
                  <c:v>45</c:v>
                </c:pt>
                <c:pt idx="6">
                  <c:v>45</c:v>
                </c:pt>
                <c:pt idx="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7-4014-A07D-EA48FF412CD4}"/>
            </c:ext>
          </c:extLst>
        </c:ser>
        <c:ser>
          <c:idx val="5"/>
          <c:order val="5"/>
          <c:tx>
            <c:strRef>
              <c:f>BEIS!$I$2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BEIS!$I$3:$I$11</c:f>
              <c:numCache>
                <c:formatCode>0</c:formatCode>
                <c:ptCount val="9"/>
                <c:pt idx="1">
                  <c:v>118.10000000000001</c:v>
                </c:pt>
                <c:pt idx="2">
                  <c:v>118.10000000000001</c:v>
                </c:pt>
                <c:pt idx="4">
                  <c:v>88.989332171259832</c:v>
                </c:pt>
                <c:pt idx="6">
                  <c:v>7.8575521147597476</c:v>
                </c:pt>
                <c:pt idx="8">
                  <c:v>4.6332719750822271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7-4014-A07D-EA48FF412CD4}"/>
            </c:ext>
          </c:extLst>
        </c:ser>
        <c:ser>
          <c:idx val="6"/>
          <c:order val="6"/>
          <c:tx>
            <c:strRef>
              <c:f>BEIS!$J$2</c:f>
              <c:strCache>
                <c:ptCount val="1"/>
                <c:pt idx="0">
                  <c:v>NDM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BEIS!$J$3:$J$11</c:f>
              <c:numCache>
                <c:formatCode>General</c:formatCode>
                <c:ptCount val="9"/>
                <c:pt idx="0" formatCode="0">
                  <c:v>336.8</c:v>
                </c:pt>
                <c:pt idx="3" formatCode="0.00">
                  <c:v>297.35718803952733</c:v>
                </c:pt>
                <c:pt idx="5" formatCode="0.00">
                  <c:v>249.88971044270795</c:v>
                </c:pt>
                <c:pt idx="7" formatCode="0.00">
                  <c:v>218.59055536703241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67-4014-A07D-EA48FF412CD4}"/>
            </c:ext>
          </c:extLst>
        </c:ser>
        <c:ser>
          <c:idx val="7"/>
          <c:order val="7"/>
          <c:tx>
            <c:strRef>
              <c:f>BEIS!$K$2</c:f>
              <c:strCache>
                <c:ptCount val="1"/>
                <c:pt idx="0">
                  <c:v>DM</c:v>
                </c:pt>
              </c:strCache>
            </c:strRef>
          </c:tx>
          <c:spPr>
            <a:solidFill>
              <a:srgbClr val="339966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BEIS!$K$3:$K$11</c:f>
              <c:numCache>
                <c:formatCode>General</c:formatCode>
                <c:ptCount val="9"/>
                <c:pt idx="0" formatCode="0">
                  <c:v>41.5</c:v>
                </c:pt>
                <c:pt idx="3" formatCode="0.00">
                  <c:v>38.259299448096307</c:v>
                </c:pt>
                <c:pt idx="5" formatCode="0.00">
                  <c:v>34.366133101184602</c:v>
                </c:pt>
                <c:pt idx="7" formatCode="0.00">
                  <c:v>32.777896426905514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67-4014-A07D-EA48FF412CD4}"/>
            </c:ext>
          </c:extLst>
        </c:ser>
        <c:ser>
          <c:idx val="8"/>
          <c:order val="8"/>
          <c:tx>
            <c:strRef>
              <c:f>BEIS!$L$2</c:f>
              <c:strCache>
                <c:ptCount val="1"/>
                <c:pt idx="0">
                  <c:v>NTS Power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BEIS!$L$3:$L$11</c:f>
              <c:numCache>
                <c:formatCode>General</c:formatCode>
                <c:ptCount val="9"/>
                <c:pt idx="0" formatCode="0">
                  <c:v>117.6</c:v>
                </c:pt>
                <c:pt idx="3" formatCode="0.00">
                  <c:v>62.554570875454552</c:v>
                </c:pt>
                <c:pt idx="5" formatCode="0.00">
                  <c:v>60.588749743636363</c:v>
                </c:pt>
                <c:pt idx="7" formatCode="0.00">
                  <c:v>57.243464975454543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67-4014-A07D-EA48FF412CD4}"/>
            </c:ext>
          </c:extLst>
        </c:ser>
        <c:ser>
          <c:idx val="9"/>
          <c:order val="9"/>
          <c:tx>
            <c:strRef>
              <c:f>BEIS!$M$2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BEIS!$C$3:$C$11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BEIS!$M$3:$M$11</c:f>
              <c:numCache>
                <c:formatCode>General</c:formatCode>
                <c:ptCount val="9"/>
                <c:pt idx="0" formatCode="0">
                  <c:v>33.200000000000003</c:v>
                </c:pt>
                <c:pt idx="3" formatCode="0.00">
                  <c:v>25.374211901818182</c:v>
                </c:pt>
                <c:pt idx="5" formatCode="0.00">
                  <c:v>22.46800519</c:v>
                </c:pt>
                <c:pt idx="7" formatCode="0.00">
                  <c:v>20.297107657272729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67-4014-A07D-EA48FF412C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417472"/>
        <c:axId val="179419008"/>
      </c:barChart>
      <c:catAx>
        <c:axId val="1794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9419008"/>
        <c:crosses val="autoZero"/>
        <c:auto val="1"/>
        <c:lblAlgn val="ctr"/>
        <c:lblOffset val="100"/>
        <c:noMultiLvlLbl val="0"/>
      </c:catAx>
      <c:valAx>
        <c:axId val="1794190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crossAx val="179417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375162686224359E-2"/>
          <c:y val="0.93186466671736934"/>
          <c:w val="0.92397537654755724"/>
          <c:h val="5.4069036351593922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47193689064685E-2"/>
          <c:y val="0.11917968542748385"/>
          <c:w val="0.76240564747069717"/>
          <c:h val="0.726999992717747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BEIS!$W$3</c:f>
              <c:strCache>
                <c:ptCount val="1"/>
                <c:pt idx="0">
                  <c:v>Protected Demand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BEIS!$W$4:$W$12</c:f>
              <c:numCache>
                <c:formatCode>General</c:formatCode>
                <c:ptCount val="9"/>
                <c:pt idx="0">
                  <c:v>355.16468477541457</c:v>
                </c:pt>
                <c:pt idx="3">
                  <c:v>324.96471670577819</c:v>
                </c:pt>
                <c:pt idx="5">
                  <c:v>273.47450652373277</c:v>
                </c:pt>
                <c:pt idx="7">
                  <c:v>237.20934483436906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3-4E60-B4A7-676F0518786B}"/>
            </c:ext>
          </c:extLst>
        </c:ser>
        <c:ser>
          <c:idx val="1"/>
          <c:order val="1"/>
          <c:tx>
            <c:strRef>
              <c:f>BEIS!$X$3</c:f>
              <c:strCache>
                <c:ptCount val="1"/>
                <c:pt idx="0">
                  <c:v>Other Large Loads</c:v>
                </c:pt>
              </c:strCache>
            </c:strRef>
          </c:tx>
          <c:spPr>
            <a:solidFill>
              <a:srgbClr val="339966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BEIS!$X$4:$X$12</c:f>
              <c:numCache>
                <c:formatCode>General</c:formatCode>
                <c:ptCount val="9"/>
                <c:pt idx="0">
                  <c:v>184.24140754762183</c:v>
                </c:pt>
                <c:pt idx="3">
                  <c:v>98.304600050712736</c:v>
                </c:pt>
                <c:pt idx="5">
                  <c:v>91.158366409394546</c:v>
                </c:pt>
                <c:pt idx="7">
                  <c:v>84.943944863303642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3-4E60-B4A7-676F0518786B}"/>
            </c:ext>
          </c:extLst>
        </c:ser>
        <c:ser>
          <c:idx val="2"/>
          <c:order val="2"/>
          <c:tx>
            <c:strRef>
              <c:f>BEIS!$Y$3</c:f>
              <c:strCache>
                <c:ptCount val="1"/>
                <c:pt idx="0">
                  <c:v>Large Loads DSR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BEIS!$Y$4:$Y$12</c:f>
              <c:numCache>
                <c:formatCode>General</c:formatCode>
                <c:ptCount val="9"/>
                <c:pt idx="0">
                  <c:v>15</c:v>
                </c:pt>
                <c:pt idx="3">
                  <c:v>15</c:v>
                </c:pt>
                <c:pt idx="5">
                  <c:v>15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3-4E60-B4A7-676F0518786B}"/>
            </c:ext>
          </c:extLst>
        </c:ser>
        <c:ser>
          <c:idx val="4"/>
          <c:order val="3"/>
          <c:tx>
            <c:strRef>
              <c:f>BEIS!$AA$3</c:f>
              <c:strCache>
                <c:ptCount val="1"/>
                <c:pt idx="0">
                  <c:v>NSS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BEIS!$AA$4:$AA$12</c:f>
              <c:numCache>
                <c:formatCode>General</c:formatCode>
                <c:ptCount val="9"/>
                <c:pt idx="1">
                  <c:v>361.23497964004099</c:v>
                </c:pt>
                <c:pt idx="2">
                  <c:v>330.23497964004099</c:v>
                </c:pt>
                <c:pt idx="4">
                  <c:v>262.56482056163912</c:v>
                </c:pt>
                <c:pt idx="6">
                  <c:v>215.98862344908827</c:v>
                </c:pt>
                <c:pt idx="8">
                  <c:v>192.57308794283506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3-4E60-B4A7-676F0518786B}"/>
            </c:ext>
          </c:extLst>
        </c:ser>
        <c:ser>
          <c:idx val="5"/>
          <c:order val="4"/>
          <c:tx>
            <c:strRef>
              <c:f>BEIS!$AB$3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BEIS!$AB$4:$AB$12</c:f>
              <c:numCache>
                <c:formatCode>General</c:formatCode>
                <c:ptCount val="9"/>
                <c:pt idx="1">
                  <c:v>118.10000000000001</c:v>
                </c:pt>
                <c:pt idx="2">
                  <c:v>102.56</c:v>
                </c:pt>
                <c:pt idx="4">
                  <c:v>88.989332171259832</c:v>
                </c:pt>
                <c:pt idx="6">
                  <c:v>7.8575521147597476</c:v>
                </c:pt>
                <c:pt idx="8">
                  <c:v>4.6332719750822271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3-4E60-B4A7-676F0518786B}"/>
            </c:ext>
          </c:extLst>
        </c:ser>
        <c:ser>
          <c:idx val="8"/>
          <c:order val="5"/>
          <c:tx>
            <c:strRef>
              <c:f>BEIS!$AE$3</c:f>
              <c:strCache>
                <c:ptCount val="1"/>
                <c:pt idx="0">
                  <c:v>NSS Upside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BEIS!$AE$4:$AE$12</c:f>
              <c:numCache>
                <c:formatCode>General</c:formatCode>
                <c:ptCount val="9"/>
                <c:pt idx="1">
                  <c:v>11.40138399632265</c:v>
                </c:pt>
                <c:pt idx="2">
                  <c:v>-38.59861600367735</c:v>
                </c:pt>
                <c:pt idx="4">
                  <c:v>110.07154307472452</c:v>
                </c:pt>
                <c:pt idx="6">
                  <c:v>156.64774018727542</c:v>
                </c:pt>
                <c:pt idx="8">
                  <c:v>180.06327569352857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C3-4E60-B4A7-676F0518786B}"/>
            </c:ext>
          </c:extLst>
        </c:ser>
        <c:ser>
          <c:idx val="9"/>
          <c:order val="6"/>
          <c:tx>
            <c:strRef>
              <c:f>BEIS!$AF$3</c:f>
              <c:strCache>
                <c:ptCount val="1"/>
                <c:pt idx="0">
                  <c:v>Storage </c:v>
                </c:pt>
              </c:strCache>
            </c:strRef>
          </c:tx>
          <c:invertIfNegative val="0"/>
          <c:cat>
            <c:strRef>
              <c:f>BEIS!$V$4:$V$12</c:f>
              <c:strCache>
                <c:ptCount val="9"/>
                <c:pt idx="0">
                  <c:v>Demand</c:v>
                </c:pt>
                <c:pt idx="1">
                  <c:v>NSS + Storage</c:v>
                </c:pt>
                <c:pt idx="2">
                  <c:v>NSS + Storage (largest supply loss)</c:v>
                </c:pt>
                <c:pt idx="3">
                  <c:v>Demand</c:v>
                </c:pt>
                <c:pt idx="4">
                  <c:v>NSS + Storage</c:v>
                </c:pt>
                <c:pt idx="5">
                  <c:v>Demand</c:v>
                </c:pt>
                <c:pt idx="6">
                  <c:v>NSS + Storage</c:v>
                </c:pt>
                <c:pt idx="7">
                  <c:v>Demand</c:v>
                </c:pt>
                <c:pt idx="8">
                  <c:v>NSS + Storage</c:v>
                </c:pt>
              </c:strCache>
            </c:strRef>
          </c:cat>
          <c:val>
            <c:numRef>
              <c:f>BEIS!$AF$4:$AF$12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C1C3-4E60-B4A7-676F0518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100"/>
        <c:axId val="179353472"/>
        <c:axId val="179355008"/>
      </c:barChart>
      <c:catAx>
        <c:axId val="17935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9355008"/>
        <c:crosses val="autoZero"/>
        <c:auto val="1"/>
        <c:lblAlgn val="ctr"/>
        <c:lblOffset val="100"/>
        <c:noMultiLvlLbl val="0"/>
      </c:catAx>
      <c:valAx>
        <c:axId val="179355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mcm/day</a:t>
                </a:r>
              </a:p>
            </c:rich>
          </c:tx>
          <c:layout>
            <c:manualLayout>
              <c:xMode val="edge"/>
              <c:yMode val="edge"/>
              <c:x val="1.0187265650554505E-2"/>
              <c:y val="0.421164099325767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9353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55488772616039E-2"/>
          <c:y val="3.0622551491408401E-2"/>
          <c:w val="0.89483654352929276"/>
          <c:h val="0.78307446391577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2'!$P$5</c:f>
              <c:strCache>
                <c:ptCount val="1"/>
                <c:pt idx="0">
                  <c:v>Actual</c:v>
                </c:pt>
              </c:strCache>
            </c:strRef>
          </c:tx>
          <c:spPr>
            <a:noFill/>
          </c:spPr>
          <c:invertIfNegative val="0"/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2'!$Q$5:$AB$5</c:f>
              <c:numCache>
                <c:formatCode>0</c:formatCode>
                <c:ptCount val="12"/>
                <c:pt idx="0">
                  <c:v>70.613399999999999</c:v>
                </c:pt>
                <c:pt idx="2">
                  <c:v>33.719799999999999</c:v>
                </c:pt>
                <c:pt idx="4">
                  <c:v>0</c:v>
                </c:pt>
                <c:pt idx="6">
                  <c:v>0</c:v>
                </c:pt>
                <c:pt idx="8">
                  <c:v>36.036999999999999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7-4D60-BF60-1F4064199BD4}"/>
            </c:ext>
          </c:extLst>
        </c:ser>
        <c:ser>
          <c:idx val="1"/>
          <c:order val="1"/>
          <c:tx>
            <c:strRef>
              <c:f>'Figure 2'!$P$6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7F87-4D60-BF60-1F4064199BD4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4-7F87-4D60-BF60-1F4064199BD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F87-4D60-BF60-1F4064199BD4}"/>
              </c:ext>
            </c:extLst>
          </c:dPt>
          <c:dPt>
            <c:idx val="6"/>
            <c:invertIfNegative val="0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8-7F87-4D60-BF60-1F4064199BD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A-7F87-4D60-BF60-1F4064199BD4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C-7F87-4D60-BF60-1F4064199BD4}"/>
              </c:ext>
            </c:extLst>
          </c:dPt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2'!$Q$6:$AB$6</c:f>
              <c:numCache>
                <c:formatCode>0</c:formatCode>
                <c:ptCount val="12"/>
                <c:pt idx="0">
                  <c:v>51.984849999999994</c:v>
                </c:pt>
                <c:pt idx="2">
                  <c:v>77.766500000000008</c:v>
                </c:pt>
                <c:pt idx="4">
                  <c:v>23.699000000000002</c:v>
                </c:pt>
                <c:pt idx="6">
                  <c:v>10.178000000000001</c:v>
                </c:pt>
                <c:pt idx="8">
                  <c:v>101.75299999999999</c:v>
                </c:pt>
                <c:pt idx="10">
                  <c:v>57.149999999999991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87-4D60-BF60-1F4064199BD4}"/>
            </c:ext>
          </c:extLst>
        </c:ser>
        <c:ser>
          <c:idx val="2"/>
          <c:order val="2"/>
          <c:tx>
            <c:strRef>
              <c:f>'Figure 2'!$P$7</c:f>
              <c:strCache>
                <c:ptCount val="1"/>
              </c:strCache>
            </c:strRef>
          </c:tx>
          <c:invertIfNegative val="0"/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2'!$Q$7:$AB$7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7F87-4D60-BF60-1F4064199BD4}"/>
            </c:ext>
          </c:extLst>
        </c:ser>
        <c:ser>
          <c:idx val="3"/>
          <c:order val="3"/>
          <c:tx>
            <c:strRef>
              <c:f>'Figure 2'!$P$8</c:f>
              <c:strCache>
                <c:ptCount val="1"/>
                <c:pt idx="0">
                  <c:v>Forecast</c:v>
                </c:pt>
              </c:strCache>
            </c:strRef>
          </c:tx>
          <c:spPr>
            <a:noFill/>
          </c:spPr>
          <c:invertIfNegative val="0"/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2'!$Q$8:$AB$8</c:f>
              <c:numCache>
                <c:formatCode>0</c:formatCode>
                <c:ptCount val="12"/>
                <c:pt idx="1">
                  <c:v>71</c:v>
                </c:pt>
                <c:pt idx="3">
                  <c:v>34</c:v>
                </c:pt>
                <c:pt idx="5">
                  <c:v>0</c:v>
                </c:pt>
                <c:pt idx="7">
                  <c:v>0</c:v>
                </c:pt>
                <c:pt idx="9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87-4D60-BF60-1F4064199BD4}"/>
            </c:ext>
          </c:extLst>
        </c:ser>
        <c:ser>
          <c:idx val="4"/>
          <c:order val="4"/>
          <c:tx>
            <c:strRef>
              <c:f>'Figure 2'!$P$9</c:f>
              <c:strCache>
                <c:ptCount val="1"/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F0">
                  <a:alpha val="3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7F87-4D60-BF60-1F4064199BD4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>
                  <a:alpha val="3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7F87-4D60-BF60-1F4064199BD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3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7F87-4D60-BF60-1F4064199BD4}"/>
              </c:ext>
            </c:extLst>
          </c:dPt>
          <c:dPt>
            <c:idx val="7"/>
            <c:invertIfNegative val="0"/>
            <c:bubble3D val="0"/>
            <c:spPr>
              <a:solidFill>
                <a:srgbClr val="FF66CC">
                  <a:alpha val="3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7-7F87-4D60-BF60-1F4064199BD4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>
                  <a:alpha val="3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7F87-4D60-BF60-1F4064199BD4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>
                  <a:alpha val="3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7F87-4D60-BF60-1F4064199BD4}"/>
              </c:ext>
            </c:extLst>
          </c:dPt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2'!$Q$9:$AB$9</c:f>
              <c:numCache>
                <c:formatCode>0</c:formatCode>
                <c:ptCount val="12"/>
                <c:pt idx="1">
                  <c:v>52</c:v>
                </c:pt>
                <c:pt idx="3">
                  <c:v>82</c:v>
                </c:pt>
                <c:pt idx="5">
                  <c:v>47.402739726027384</c:v>
                </c:pt>
                <c:pt idx="7">
                  <c:v>77.752054794520546</c:v>
                </c:pt>
                <c:pt idx="9">
                  <c:v>145</c:v>
                </c:pt>
                <c:pt idx="11">
                  <c:v>102.56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F87-4D60-BF60-1F4064199BD4}"/>
            </c:ext>
          </c:extLst>
        </c:ser>
        <c:ser>
          <c:idx val="5"/>
          <c:order val="5"/>
          <c:tx>
            <c:strRef>
              <c:f>'Figure 2'!$P$10</c:f>
              <c:strCache>
                <c:ptCount val="1"/>
              </c:strCache>
            </c:strRef>
          </c:tx>
          <c:invertIfNegative val="0"/>
          <c:cat>
            <c:multiLvlStrRef>
              <c:f>'Figure 2'!$Q$3:$AB$4</c:f>
              <c:multiLvlStrCache>
                <c:ptCount val="12"/>
                <c:lvl>
                  <c:pt idx="0">
                    <c:v>Actual 19/20</c:v>
                  </c:pt>
                  <c:pt idx="1">
                    <c:v>Forecast 20/21</c:v>
                  </c:pt>
                  <c:pt idx="2">
                    <c:v>Actual 19/20</c:v>
                  </c:pt>
                  <c:pt idx="3">
                    <c:v>Forecast 20/21</c:v>
                  </c:pt>
                  <c:pt idx="4">
                    <c:v>Actual 19/20</c:v>
                  </c:pt>
                  <c:pt idx="5">
                    <c:v>Forecast 20/21</c:v>
                  </c:pt>
                  <c:pt idx="6">
                    <c:v>Actual 19/20</c:v>
                  </c:pt>
                  <c:pt idx="7">
                    <c:v>Forecast 20/21</c:v>
                  </c:pt>
                  <c:pt idx="8">
                    <c:v>Actual 19/20</c:v>
                  </c:pt>
                  <c:pt idx="9">
                    <c:v>Forecast 20/21</c:v>
                  </c:pt>
                  <c:pt idx="10">
                    <c:v>Actual 19/20</c:v>
                  </c:pt>
                  <c:pt idx="11">
                    <c:v>Forecast 20/21</c:v>
                  </c:pt>
                </c:lvl>
                <c:lvl>
                  <c:pt idx="0">
                    <c:v>UKCS</c:v>
                  </c:pt>
                  <c:pt idx="2">
                    <c:v>Norway</c:v>
                  </c:pt>
                  <c:pt idx="4">
                    <c:v>BBL</c:v>
                  </c:pt>
                  <c:pt idx="6">
                    <c:v>IUK</c:v>
                  </c:pt>
                  <c:pt idx="8">
                    <c:v>LNG</c:v>
                  </c:pt>
                  <c:pt idx="10">
                    <c:v>Storage</c:v>
                  </c:pt>
                </c:lvl>
              </c:multiLvlStrCache>
            </c:multiLvlStrRef>
          </c:cat>
          <c:val>
            <c:numRef>
              <c:f>'Figure 2'!$Q$10:$AB$10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D-7F87-4D60-BF60-1F406419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76393216"/>
        <c:axId val="176395392"/>
      </c:barChart>
      <c:lineChart>
        <c:grouping val="standard"/>
        <c:varyColors val="0"/>
        <c:ser>
          <c:idx val="6"/>
          <c:order val="6"/>
          <c:tx>
            <c:strRef>
              <c:f>'Figure 2'!$P$11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dash"/>
            <c:size val="20"/>
            <c:spPr>
              <a:solidFill>
                <a:srgbClr val="FF0000"/>
              </a:solidFill>
              <a:ln>
                <a:noFill/>
              </a:ln>
              <a:effectLst/>
            </c:spPr>
          </c:marker>
          <c:cat>
            <c:strRef>
              <c:f>'Figure 2'!$Q$4:$AB$4</c:f>
              <c:strCache>
                <c:ptCount val="12"/>
                <c:pt idx="0">
                  <c:v>Actual 19/20</c:v>
                </c:pt>
                <c:pt idx="1">
                  <c:v>Forecast 20/21</c:v>
                </c:pt>
                <c:pt idx="2">
                  <c:v>Actual 19/20</c:v>
                </c:pt>
                <c:pt idx="3">
                  <c:v>Forecast 20/21</c:v>
                </c:pt>
                <c:pt idx="4">
                  <c:v>Actual 19/20</c:v>
                </c:pt>
                <c:pt idx="5">
                  <c:v>Forecast 20/21</c:v>
                </c:pt>
                <c:pt idx="6">
                  <c:v>Actual 19/20</c:v>
                </c:pt>
                <c:pt idx="7">
                  <c:v>Forecast 20/21</c:v>
                </c:pt>
                <c:pt idx="8">
                  <c:v>Actual 19/20</c:v>
                </c:pt>
                <c:pt idx="9">
                  <c:v>Forecast 20/21</c:v>
                </c:pt>
                <c:pt idx="10">
                  <c:v>Actual 19/20</c:v>
                </c:pt>
                <c:pt idx="11">
                  <c:v>Forecast 20/21</c:v>
                </c:pt>
              </c:strCache>
            </c:strRef>
          </c:cat>
          <c:val>
            <c:numRef>
              <c:f>'Figure 2'!$Q$11:$AB$11</c:f>
              <c:numCache>
                <c:formatCode>General</c:formatCode>
                <c:ptCount val="12"/>
                <c:pt idx="0" formatCode="0">
                  <c:v>100.12792978142079</c:v>
                </c:pt>
                <c:pt idx="2" formatCode="0">
                  <c:v>86.41270956284157</c:v>
                </c:pt>
                <c:pt idx="4" formatCode="0">
                  <c:v>1.1499999999999999</c:v>
                </c:pt>
                <c:pt idx="6" formatCode="0">
                  <c:v>0.59</c:v>
                </c:pt>
                <c:pt idx="8" formatCode="0">
                  <c:v>73.184579234972645</c:v>
                </c:pt>
                <c:pt idx="10" formatCode="0">
                  <c:v>13.264704918032793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7F87-4D60-BF60-1F406419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93216"/>
        <c:axId val="176395392"/>
      </c:lineChart>
      <c:catAx>
        <c:axId val="17639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395392"/>
        <c:crosses val="autoZero"/>
        <c:auto val="1"/>
        <c:lblAlgn val="ctr"/>
        <c:lblOffset val="100"/>
        <c:noMultiLvlLbl val="0"/>
      </c:catAx>
      <c:valAx>
        <c:axId val="176395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mcm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en-US"/>
          </a:p>
        </c:txPr>
        <c:crossAx val="176393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'Figure 3'!$P$20:$R$20</c:f>
              <c:strCache>
                <c:ptCount val="3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</c:strCache>
            </c:strRef>
          </c:cat>
          <c:val>
            <c:numRef>
              <c:f>'Figure 3'!$P$21:$R$21</c:f>
              <c:numCache>
                <c:formatCode>#,##0</c:formatCode>
                <c:ptCount val="3"/>
                <c:pt idx="0">
                  <c:v>1817.33</c:v>
                </c:pt>
                <c:pt idx="1">
                  <c:v>7818.6919999999991</c:v>
                </c:pt>
                <c:pt idx="2">
                  <c:v>13392.81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6-47A6-AB59-E6A24FBF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69440"/>
        <c:axId val="65479424"/>
        <c:extLst/>
      </c:barChart>
      <c:catAx>
        <c:axId val="6546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479424"/>
        <c:crosses val="autoZero"/>
        <c:auto val="1"/>
        <c:lblAlgn val="ctr"/>
        <c:lblOffset val="100"/>
        <c:noMultiLvlLbl val="0"/>
      </c:catAx>
      <c:valAx>
        <c:axId val="65479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mcm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5469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4'!$N$2</c:f>
              <c:strCache>
                <c:ptCount val="1"/>
                <c:pt idx="0">
                  <c:v>IUK Actuals 2019-20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4'!$M$3:$M$184</c:f>
              <c:numCache>
                <c:formatCode>d\-mmm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'Figure 4'!$N$3:$N$184</c:f>
              <c:numCache>
                <c:formatCode>General</c:formatCode>
                <c:ptCount val="1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1.373</c:v>
                </c:pt>
                <c:pt idx="39">
                  <c:v>0.13300000000000001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1.4E-2</c:v>
                </c:pt>
                <c:pt idx="53">
                  <c:v>5.5359999999999996</c:v>
                </c:pt>
                <c:pt idx="54">
                  <c:v>5.391</c:v>
                </c:pt>
                <c:pt idx="55">
                  <c:v>5.2469999999999999</c:v>
                </c:pt>
                <c:pt idx="56">
                  <c:v>1.131</c:v>
                </c:pt>
                <c:pt idx="57">
                  <c:v>5.758</c:v>
                </c:pt>
                <c:pt idx="58">
                  <c:v>8.2949999999999999</c:v>
                </c:pt>
                <c:pt idx="59">
                  <c:v>10.178000000000001</c:v>
                </c:pt>
                <c:pt idx="60">
                  <c:v>10.138999999999999</c:v>
                </c:pt>
                <c:pt idx="61">
                  <c:v>10.167</c:v>
                </c:pt>
                <c:pt idx="62">
                  <c:v>6.34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1.3109999999999999</c:v>
                </c:pt>
                <c:pt idx="78">
                  <c:v>0</c:v>
                </c:pt>
                <c:pt idx="79">
                  <c:v>0</c:v>
                </c:pt>
                <c:pt idx="80">
                  <c:v>3.0230000000000001</c:v>
                </c:pt>
                <c:pt idx="81">
                  <c:v>0.38700000000000001</c:v>
                </c:pt>
                <c:pt idx="82">
                  <c:v>0.23799999999999999</c:v>
                </c:pt>
                <c:pt idx="83">
                  <c:v>4.9000000000000002E-2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2E-3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1.992</c:v>
                </c:pt>
                <c:pt idx="148">
                  <c:v>0.72099999999999997</c:v>
                </c:pt>
                <c:pt idx="149">
                  <c:v>1.8420000000000001</c:v>
                </c:pt>
                <c:pt idx="150">
                  <c:v>1.179</c:v>
                </c:pt>
                <c:pt idx="151">
                  <c:v>2.109</c:v>
                </c:pt>
                <c:pt idx="152">
                  <c:v>5.7000000000000002E-2</c:v>
                </c:pt>
                <c:pt idx="153">
                  <c:v>0.38400000000000001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4.4400000000000004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2.1160000000000001</c:v>
                </c:pt>
                <c:pt idx="171">
                  <c:v>5.25</c:v>
                </c:pt>
                <c:pt idx="172">
                  <c:v>5.056</c:v>
                </c:pt>
                <c:pt idx="173">
                  <c:v>5.056</c:v>
                </c:pt>
                <c:pt idx="174">
                  <c:v>3.3180000000000001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8-41D7-BFB8-307E59931AE1}"/>
            </c:ext>
          </c:extLst>
        </c:ser>
        <c:ser>
          <c:idx val="1"/>
          <c:order val="1"/>
          <c:tx>
            <c:strRef>
              <c:f>'Figure 4'!$O$2</c:f>
              <c:strCache>
                <c:ptCount val="1"/>
                <c:pt idx="0">
                  <c:v>BBL Actuals 2019-20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</a:ln>
            <a:effectLst/>
          </c:spPr>
          <c:invertIfNegative val="0"/>
          <c:cat>
            <c:numRef>
              <c:f>'Figure 4'!$M$3:$M$184</c:f>
              <c:numCache>
                <c:formatCode>d\-mmm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'Figure 4'!$O$3:$O$184</c:f>
              <c:numCache>
                <c:formatCode>General</c:formatCode>
                <c:ptCount val="1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6.5000000000000002E-2</c:v>
                </c:pt>
                <c:pt idx="25">
                  <c:v>0</c:v>
                </c:pt>
                <c:pt idx="26">
                  <c:v>4.0000000000000001E-3</c:v>
                </c:pt>
                <c:pt idx="27">
                  <c:v>3.0000000000000001E-3</c:v>
                </c:pt>
                <c:pt idx="28">
                  <c:v>2.117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4.0000000000000001E-3</c:v>
                </c:pt>
                <c:pt idx="33">
                  <c:v>4.0000000000000001E-3</c:v>
                </c:pt>
                <c:pt idx="34">
                  <c:v>8.0000000000000002E-3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2E-3</c:v>
                </c:pt>
                <c:pt idx="39">
                  <c:v>9.0329999999999995</c:v>
                </c:pt>
                <c:pt idx="40">
                  <c:v>5.6669999999999998</c:v>
                </c:pt>
                <c:pt idx="41">
                  <c:v>0.16600000000000001</c:v>
                </c:pt>
                <c:pt idx="42">
                  <c:v>0.82299999999999995</c:v>
                </c:pt>
                <c:pt idx="43">
                  <c:v>1.3320000000000001</c:v>
                </c:pt>
                <c:pt idx="44">
                  <c:v>4.3979999999999997</c:v>
                </c:pt>
                <c:pt idx="45">
                  <c:v>1.798</c:v>
                </c:pt>
                <c:pt idx="46">
                  <c:v>6.2690000000000001</c:v>
                </c:pt>
                <c:pt idx="47">
                  <c:v>7.1749999999999998</c:v>
                </c:pt>
                <c:pt idx="48">
                  <c:v>2.3239999999999998</c:v>
                </c:pt>
                <c:pt idx="49">
                  <c:v>4.0590000000000002</c:v>
                </c:pt>
                <c:pt idx="50">
                  <c:v>0.25600000000000001</c:v>
                </c:pt>
                <c:pt idx="51">
                  <c:v>2.8610000000000002</c:v>
                </c:pt>
                <c:pt idx="52">
                  <c:v>9.4</c:v>
                </c:pt>
                <c:pt idx="53">
                  <c:v>9.2010000000000005</c:v>
                </c:pt>
                <c:pt idx="54">
                  <c:v>13.486000000000001</c:v>
                </c:pt>
                <c:pt idx="55">
                  <c:v>0.17299999999999999</c:v>
                </c:pt>
                <c:pt idx="56">
                  <c:v>0</c:v>
                </c:pt>
                <c:pt idx="57">
                  <c:v>3.4239999999999999</c:v>
                </c:pt>
                <c:pt idx="58">
                  <c:v>2.2879999999999998</c:v>
                </c:pt>
                <c:pt idx="59">
                  <c:v>11.715999999999999</c:v>
                </c:pt>
                <c:pt idx="60">
                  <c:v>4.6660000000000004</c:v>
                </c:pt>
                <c:pt idx="61">
                  <c:v>1.766</c:v>
                </c:pt>
                <c:pt idx="62">
                  <c:v>1.538</c:v>
                </c:pt>
                <c:pt idx="63">
                  <c:v>0</c:v>
                </c:pt>
                <c:pt idx="64">
                  <c:v>4.0000000000000001E-3</c:v>
                </c:pt>
                <c:pt idx="65">
                  <c:v>1.9590000000000001</c:v>
                </c:pt>
                <c:pt idx="66">
                  <c:v>1.4999999999999999E-2</c:v>
                </c:pt>
                <c:pt idx="67">
                  <c:v>1.2E-2</c:v>
                </c:pt>
                <c:pt idx="68">
                  <c:v>1.2E-2</c:v>
                </c:pt>
                <c:pt idx="69">
                  <c:v>2E-3</c:v>
                </c:pt>
                <c:pt idx="70">
                  <c:v>4.0000000000000001E-3</c:v>
                </c:pt>
                <c:pt idx="71">
                  <c:v>0</c:v>
                </c:pt>
                <c:pt idx="72">
                  <c:v>1.9450000000000001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1E-3</c:v>
                </c:pt>
                <c:pt idx="78">
                  <c:v>0</c:v>
                </c:pt>
                <c:pt idx="79">
                  <c:v>0</c:v>
                </c:pt>
                <c:pt idx="80">
                  <c:v>7.0000000000000001E-3</c:v>
                </c:pt>
                <c:pt idx="81">
                  <c:v>2E-3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0.23599999999999999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3.2610000000000001</c:v>
                </c:pt>
                <c:pt idx="119">
                  <c:v>6.2539999999999996</c:v>
                </c:pt>
                <c:pt idx="120">
                  <c:v>3.19</c:v>
                </c:pt>
                <c:pt idx="121">
                  <c:v>0</c:v>
                </c:pt>
                <c:pt idx="122">
                  <c:v>1.151</c:v>
                </c:pt>
                <c:pt idx="123">
                  <c:v>1.208</c:v>
                </c:pt>
                <c:pt idx="124">
                  <c:v>0.55600000000000005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2.41</c:v>
                </c:pt>
                <c:pt idx="142">
                  <c:v>0</c:v>
                </c:pt>
                <c:pt idx="143">
                  <c:v>0.216</c:v>
                </c:pt>
                <c:pt idx="144">
                  <c:v>0.41399999999999998</c:v>
                </c:pt>
                <c:pt idx="145">
                  <c:v>0</c:v>
                </c:pt>
                <c:pt idx="146">
                  <c:v>7.4580000000000002</c:v>
                </c:pt>
                <c:pt idx="147">
                  <c:v>8.0719999999999992</c:v>
                </c:pt>
                <c:pt idx="148">
                  <c:v>15.689</c:v>
                </c:pt>
                <c:pt idx="149">
                  <c:v>23.699000000000002</c:v>
                </c:pt>
                <c:pt idx="150">
                  <c:v>8.3480000000000008</c:v>
                </c:pt>
                <c:pt idx="151">
                  <c:v>2.883</c:v>
                </c:pt>
                <c:pt idx="152">
                  <c:v>4.4320000000000004</c:v>
                </c:pt>
                <c:pt idx="153">
                  <c:v>1.06</c:v>
                </c:pt>
                <c:pt idx="154">
                  <c:v>2.8660000000000001</c:v>
                </c:pt>
                <c:pt idx="155">
                  <c:v>3.0649999999999999</c:v>
                </c:pt>
                <c:pt idx="156">
                  <c:v>3.3039999999999998</c:v>
                </c:pt>
                <c:pt idx="157">
                  <c:v>0.26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8-41D7-BFB8-307E5993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3293536"/>
        <c:axId val="1573293864"/>
      </c:barChart>
      <c:lineChart>
        <c:grouping val="standard"/>
        <c:varyColors val="0"/>
        <c:ser>
          <c:idx val="4"/>
          <c:order val="2"/>
          <c:tx>
            <c:strRef>
              <c:f>'Figure 4'!$S$2</c:f>
              <c:strCache>
                <c:ptCount val="1"/>
                <c:pt idx="0">
                  <c:v>IUK Booked Capacity (mcm/day) 2019-20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4'!$S$3:$S$184</c:f>
              <c:numCache>
                <c:formatCode>General</c:formatCode>
                <c:ptCount val="18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11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 formatCode="0">
                  <c:v>19.250568000000001</c:v>
                </c:pt>
                <c:pt idx="93" formatCode="0">
                  <c:v>19.250568000000001</c:v>
                </c:pt>
                <c:pt idx="94" formatCode="0">
                  <c:v>19.250568000000001</c:v>
                </c:pt>
                <c:pt idx="95" formatCode="0">
                  <c:v>19.250568000000001</c:v>
                </c:pt>
                <c:pt idx="96" formatCode="0">
                  <c:v>19.250568000000001</c:v>
                </c:pt>
                <c:pt idx="97" formatCode="0">
                  <c:v>19.250568000000001</c:v>
                </c:pt>
                <c:pt idx="98" formatCode="0">
                  <c:v>19.250568000000001</c:v>
                </c:pt>
                <c:pt idx="99" formatCode="0">
                  <c:v>19.250568000000001</c:v>
                </c:pt>
                <c:pt idx="100" formatCode="0">
                  <c:v>19.250568000000001</c:v>
                </c:pt>
                <c:pt idx="101" formatCode="0">
                  <c:v>19.250568000000001</c:v>
                </c:pt>
                <c:pt idx="102" formatCode="0">
                  <c:v>19.250568000000001</c:v>
                </c:pt>
                <c:pt idx="103" formatCode="0">
                  <c:v>19.250568000000001</c:v>
                </c:pt>
                <c:pt idx="104" formatCode="0">
                  <c:v>19.250568000000001</c:v>
                </c:pt>
                <c:pt idx="105" formatCode="0">
                  <c:v>19.250568000000001</c:v>
                </c:pt>
                <c:pt idx="106" formatCode="0">
                  <c:v>19.250568000000001</c:v>
                </c:pt>
                <c:pt idx="107" formatCode="0">
                  <c:v>19.250568000000001</c:v>
                </c:pt>
                <c:pt idx="108" formatCode="0">
                  <c:v>19.250568000000001</c:v>
                </c:pt>
                <c:pt idx="109" formatCode="0">
                  <c:v>19.250568000000001</c:v>
                </c:pt>
                <c:pt idx="110" formatCode="0">
                  <c:v>19.250568000000001</c:v>
                </c:pt>
                <c:pt idx="111" formatCode="0">
                  <c:v>19.250568000000001</c:v>
                </c:pt>
                <c:pt idx="112" formatCode="0">
                  <c:v>19.250568000000001</c:v>
                </c:pt>
                <c:pt idx="113" formatCode="0">
                  <c:v>19.250568000000001</c:v>
                </c:pt>
                <c:pt idx="114" formatCode="0">
                  <c:v>19.250568000000001</c:v>
                </c:pt>
                <c:pt idx="115" formatCode="0">
                  <c:v>19.250568000000001</c:v>
                </c:pt>
                <c:pt idx="116" formatCode="0">
                  <c:v>19.250568000000001</c:v>
                </c:pt>
                <c:pt idx="117" formatCode="0">
                  <c:v>19.250568000000001</c:v>
                </c:pt>
                <c:pt idx="118" formatCode="0">
                  <c:v>19.250568000000001</c:v>
                </c:pt>
                <c:pt idx="119" formatCode="0">
                  <c:v>19.250568000000001</c:v>
                </c:pt>
                <c:pt idx="120" formatCode="0">
                  <c:v>19.250568000000001</c:v>
                </c:pt>
                <c:pt idx="121" formatCode="0">
                  <c:v>19.250568000000001</c:v>
                </c:pt>
                <c:pt idx="122" formatCode="0">
                  <c:v>19.250568000000001</c:v>
                </c:pt>
                <c:pt idx="123" formatCode="0">
                  <c:v>19.250568000000001</c:v>
                </c:pt>
                <c:pt idx="124" formatCode="0">
                  <c:v>19.250568000000001</c:v>
                </c:pt>
                <c:pt idx="125" formatCode="0">
                  <c:v>19.250568000000001</c:v>
                </c:pt>
                <c:pt idx="126" formatCode="0">
                  <c:v>19.250568000000001</c:v>
                </c:pt>
                <c:pt idx="127" formatCode="0">
                  <c:v>19.250568000000001</c:v>
                </c:pt>
                <c:pt idx="128" formatCode="0">
                  <c:v>19.250568000000001</c:v>
                </c:pt>
                <c:pt idx="129" formatCode="0">
                  <c:v>19.250568000000001</c:v>
                </c:pt>
                <c:pt idx="130" formatCode="0">
                  <c:v>19.250568000000001</c:v>
                </c:pt>
                <c:pt idx="131" formatCode="0">
                  <c:v>19.250568000000001</c:v>
                </c:pt>
                <c:pt idx="132" formatCode="0">
                  <c:v>19.250568000000001</c:v>
                </c:pt>
                <c:pt idx="133" formatCode="0">
                  <c:v>19.250568000000001</c:v>
                </c:pt>
                <c:pt idx="134" formatCode="0">
                  <c:v>19.250568000000001</c:v>
                </c:pt>
                <c:pt idx="135" formatCode="0">
                  <c:v>19.250568000000001</c:v>
                </c:pt>
                <c:pt idx="136" formatCode="0">
                  <c:v>19.250568000000001</c:v>
                </c:pt>
                <c:pt idx="137" formatCode="0">
                  <c:v>19.250568000000001</c:v>
                </c:pt>
                <c:pt idx="138" formatCode="0">
                  <c:v>19.250568000000001</c:v>
                </c:pt>
                <c:pt idx="139" formatCode="0">
                  <c:v>19.250568000000001</c:v>
                </c:pt>
                <c:pt idx="140" formatCode="0">
                  <c:v>19.250568000000001</c:v>
                </c:pt>
                <c:pt idx="141" formatCode="0">
                  <c:v>19.250568000000001</c:v>
                </c:pt>
                <c:pt idx="142" formatCode="0">
                  <c:v>19.250568000000001</c:v>
                </c:pt>
                <c:pt idx="143" formatCode="0">
                  <c:v>19.250568000000001</c:v>
                </c:pt>
                <c:pt idx="144" formatCode="0">
                  <c:v>19.250568000000001</c:v>
                </c:pt>
                <c:pt idx="145" formatCode="0">
                  <c:v>19.250568000000001</c:v>
                </c:pt>
                <c:pt idx="146" formatCode="0">
                  <c:v>19.250568000000001</c:v>
                </c:pt>
                <c:pt idx="147" formatCode="0">
                  <c:v>19.250568000000001</c:v>
                </c:pt>
                <c:pt idx="148" formatCode="0">
                  <c:v>19.250568000000001</c:v>
                </c:pt>
                <c:pt idx="149" formatCode="0">
                  <c:v>19.250568000000001</c:v>
                </c:pt>
                <c:pt idx="150" formatCode="0">
                  <c:v>19.250568000000001</c:v>
                </c:pt>
                <c:pt idx="151" formatCode="0">
                  <c:v>19.250568000000001</c:v>
                </c:pt>
                <c:pt idx="152" formatCode="0">
                  <c:v>19.250568000000001</c:v>
                </c:pt>
                <c:pt idx="153" formatCode="0">
                  <c:v>19.250568000000001</c:v>
                </c:pt>
                <c:pt idx="154" formatCode="0">
                  <c:v>19.250568000000001</c:v>
                </c:pt>
                <c:pt idx="155" formatCode="0">
                  <c:v>19.250568000000001</c:v>
                </c:pt>
                <c:pt idx="156" formatCode="0">
                  <c:v>19.250568000000001</c:v>
                </c:pt>
                <c:pt idx="157" formatCode="0">
                  <c:v>19.250568000000001</c:v>
                </c:pt>
                <c:pt idx="158" formatCode="0">
                  <c:v>19.250568000000001</c:v>
                </c:pt>
                <c:pt idx="159" formatCode="0">
                  <c:v>19.250568000000001</c:v>
                </c:pt>
                <c:pt idx="160" formatCode="0">
                  <c:v>19.250568000000001</c:v>
                </c:pt>
                <c:pt idx="161" formatCode="0">
                  <c:v>19.250568000000001</c:v>
                </c:pt>
                <c:pt idx="162" formatCode="0">
                  <c:v>19.250568000000001</c:v>
                </c:pt>
                <c:pt idx="163" formatCode="0">
                  <c:v>19.250568000000001</c:v>
                </c:pt>
                <c:pt idx="164" formatCode="0">
                  <c:v>19.250568000000001</c:v>
                </c:pt>
                <c:pt idx="165" formatCode="0">
                  <c:v>19.250568000000001</c:v>
                </c:pt>
                <c:pt idx="166" formatCode="0">
                  <c:v>19.250568000000001</c:v>
                </c:pt>
                <c:pt idx="167" formatCode="0">
                  <c:v>19.250568000000001</c:v>
                </c:pt>
                <c:pt idx="168" formatCode="0">
                  <c:v>19.250568000000001</c:v>
                </c:pt>
                <c:pt idx="169" formatCode="0">
                  <c:v>19.250568000000001</c:v>
                </c:pt>
                <c:pt idx="170" formatCode="0">
                  <c:v>19.250568000000001</c:v>
                </c:pt>
                <c:pt idx="171" formatCode="0">
                  <c:v>19.250568000000001</c:v>
                </c:pt>
                <c:pt idx="172" formatCode="0">
                  <c:v>19.250568000000001</c:v>
                </c:pt>
                <c:pt idx="173" formatCode="0">
                  <c:v>19.250568000000001</c:v>
                </c:pt>
                <c:pt idx="174" formatCode="0">
                  <c:v>19.250568000000001</c:v>
                </c:pt>
                <c:pt idx="175" formatCode="0">
                  <c:v>19.250568000000001</c:v>
                </c:pt>
                <c:pt idx="176" formatCode="0">
                  <c:v>19.250568000000001</c:v>
                </c:pt>
                <c:pt idx="177" formatCode="0">
                  <c:v>19.250568000000001</c:v>
                </c:pt>
                <c:pt idx="178" formatCode="0">
                  <c:v>19.250568000000001</c:v>
                </c:pt>
                <c:pt idx="179" formatCode="0">
                  <c:v>18.448461000000002</c:v>
                </c:pt>
                <c:pt idx="180" formatCode="0">
                  <c:v>19.250568000000001</c:v>
                </c:pt>
                <c:pt idx="181" formatCode="0">
                  <c:v>19.250568000000001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8-41D7-BFB8-307E59931AE1}"/>
            </c:ext>
          </c:extLst>
        </c:ser>
        <c:ser>
          <c:idx val="5"/>
          <c:order val="3"/>
          <c:tx>
            <c:strRef>
              <c:f>'Figure 4'!$T$2</c:f>
              <c:strCache>
                <c:ptCount val="1"/>
                <c:pt idx="0">
                  <c:v>BBL Booked Capacity (mcm/day) 2019-20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4'!$T$3:$T$184</c:f>
              <c:numCache>
                <c:formatCode>General</c:formatCode>
                <c:ptCount val="18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39</c:v>
                </c:pt>
                <c:pt idx="62">
                  <c:v>39</c:v>
                </c:pt>
                <c:pt idx="63">
                  <c:v>39</c:v>
                </c:pt>
                <c:pt idx="64">
                  <c:v>39</c:v>
                </c:pt>
                <c:pt idx="65">
                  <c:v>39</c:v>
                </c:pt>
                <c:pt idx="66">
                  <c:v>39</c:v>
                </c:pt>
                <c:pt idx="67">
                  <c:v>39</c:v>
                </c:pt>
                <c:pt idx="68">
                  <c:v>39</c:v>
                </c:pt>
                <c:pt idx="69">
                  <c:v>39</c:v>
                </c:pt>
                <c:pt idx="70">
                  <c:v>39</c:v>
                </c:pt>
                <c:pt idx="71">
                  <c:v>39</c:v>
                </c:pt>
                <c:pt idx="72">
                  <c:v>39</c:v>
                </c:pt>
                <c:pt idx="73">
                  <c:v>39</c:v>
                </c:pt>
                <c:pt idx="74">
                  <c:v>39</c:v>
                </c:pt>
                <c:pt idx="75">
                  <c:v>39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39</c:v>
                </c:pt>
                <c:pt idx="80">
                  <c:v>39</c:v>
                </c:pt>
                <c:pt idx="81">
                  <c:v>39</c:v>
                </c:pt>
                <c:pt idx="82">
                  <c:v>39</c:v>
                </c:pt>
                <c:pt idx="83">
                  <c:v>39</c:v>
                </c:pt>
                <c:pt idx="84">
                  <c:v>39</c:v>
                </c:pt>
                <c:pt idx="85">
                  <c:v>39</c:v>
                </c:pt>
                <c:pt idx="86">
                  <c:v>39</c:v>
                </c:pt>
                <c:pt idx="87">
                  <c:v>39</c:v>
                </c:pt>
                <c:pt idx="88">
                  <c:v>39</c:v>
                </c:pt>
                <c:pt idx="89">
                  <c:v>39</c:v>
                </c:pt>
                <c:pt idx="90">
                  <c:v>39</c:v>
                </c:pt>
                <c:pt idx="91">
                  <c:v>39</c:v>
                </c:pt>
                <c:pt idx="92">
                  <c:v>39</c:v>
                </c:pt>
                <c:pt idx="93">
                  <c:v>39</c:v>
                </c:pt>
                <c:pt idx="94">
                  <c:v>39</c:v>
                </c:pt>
                <c:pt idx="95">
                  <c:v>39</c:v>
                </c:pt>
                <c:pt idx="96">
                  <c:v>39</c:v>
                </c:pt>
                <c:pt idx="97">
                  <c:v>39</c:v>
                </c:pt>
                <c:pt idx="98">
                  <c:v>39</c:v>
                </c:pt>
                <c:pt idx="99">
                  <c:v>39</c:v>
                </c:pt>
                <c:pt idx="100">
                  <c:v>39</c:v>
                </c:pt>
                <c:pt idx="101">
                  <c:v>39</c:v>
                </c:pt>
                <c:pt idx="102">
                  <c:v>39</c:v>
                </c:pt>
                <c:pt idx="103">
                  <c:v>39</c:v>
                </c:pt>
                <c:pt idx="104">
                  <c:v>39</c:v>
                </c:pt>
                <c:pt idx="105">
                  <c:v>39</c:v>
                </c:pt>
                <c:pt idx="106">
                  <c:v>39</c:v>
                </c:pt>
                <c:pt idx="107">
                  <c:v>39</c:v>
                </c:pt>
                <c:pt idx="108">
                  <c:v>39</c:v>
                </c:pt>
                <c:pt idx="109">
                  <c:v>39</c:v>
                </c:pt>
                <c:pt idx="110">
                  <c:v>39</c:v>
                </c:pt>
                <c:pt idx="111">
                  <c:v>39</c:v>
                </c:pt>
                <c:pt idx="112">
                  <c:v>39</c:v>
                </c:pt>
                <c:pt idx="113">
                  <c:v>39</c:v>
                </c:pt>
                <c:pt idx="114">
                  <c:v>39</c:v>
                </c:pt>
                <c:pt idx="115">
                  <c:v>39</c:v>
                </c:pt>
                <c:pt idx="116">
                  <c:v>39</c:v>
                </c:pt>
                <c:pt idx="117">
                  <c:v>39</c:v>
                </c:pt>
                <c:pt idx="118">
                  <c:v>39</c:v>
                </c:pt>
                <c:pt idx="119">
                  <c:v>39</c:v>
                </c:pt>
                <c:pt idx="120">
                  <c:v>39</c:v>
                </c:pt>
                <c:pt idx="121">
                  <c:v>39</c:v>
                </c:pt>
                <c:pt idx="122">
                  <c:v>39</c:v>
                </c:pt>
                <c:pt idx="123">
                  <c:v>39</c:v>
                </c:pt>
                <c:pt idx="124">
                  <c:v>39</c:v>
                </c:pt>
                <c:pt idx="125">
                  <c:v>39</c:v>
                </c:pt>
                <c:pt idx="126">
                  <c:v>39</c:v>
                </c:pt>
                <c:pt idx="127">
                  <c:v>39</c:v>
                </c:pt>
                <c:pt idx="128">
                  <c:v>39</c:v>
                </c:pt>
                <c:pt idx="129">
                  <c:v>39</c:v>
                </c:pt>
                <c:pt idx="130">
                  <c:v>39</c:v>
                </c:pt>
                <c:pt idx="131">
                  <c:v>39</c:v>
                </c:pt>
                <c:pt idx="132">
                  <c:v>39</c:v>
                </c:pt>
                <c:pt idx="133">
                  <c:v>39</c:v>
                </c:pt>
                <c:pt idx="134">
                  <c:v>39</c:v>
                </c:pt>
                <c:pt idx="135">
                  <c:v>39</c:v>
                </c:pt>
                <c:pt idx="136">
                  <c:v>39</c:v>
                </c:pt>
                <c:pt idx="137">
                  <c:v>39</c:v>
                </c:pt>
                <c:pt idx="138">
                  <c:v>39</c:v>
                </c:pt>
                <c:pt idx="139">
                  <c:v>39</c:v>
                </c:pt>
                <c:pt idx="140">
                  <c:v>39</c:v>
                </c:pt>
                <c:pt idx="141">
                  <c:v>39</c:v>
                </c:pt>
                <c:pt idx="142">
                  <c:v>39</c:v>
                </c:pt>
                <c:pt idx="143">
                  <c:v>39</c:v>
                </c:pt>
                <c:pt idx="144">
                  <c:v>39</c:v>
                </c:pt>
                <c:pt idx="145">
                  <c:v>39</c:v>
                </c:pt>
                <c:pt idx="146">
                  <c:v>39</c:v>
                </c:pt>
                <c:pt idx="147">
                  <c:v>39</c:v>
                </c:pt>
                <c:pt idx="148">
                  <c:v>39</c:v>
                </c:pt>
                <c:pt idx="149">
                  <c:v>39</c:v>
                </c:pt>
                <c:pt idx="150">
                  <c:v>39</c:v>
                </c:pt>
                <c:pt idx="151">
                  <c:v>39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19</c:v>
                </c:pt>
                <c:pt idx="180">
                  <c:v>20</c:v>
                </c:pt>
                <c:pt idx="18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8-41D7-BFB8-307E59931AE1}"/>
            </c:ext>
          </c:extLst>
        </c:ser>
        <c:ser>
          <c:idx val="2"/>
          <c:order val="4"/>
          <c:tx>
            <c:strRef>
              <c:f>'Figure 4'!$P$2</c:f>
              <c:strCache>
                <c:ptCount val="1"/>
                <c:pt idx="0">
                  <c:v>IUK Booked Capacity (mcm/day) 2020-21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4'!$M$3:$M$184</c:f>
              <c:numCache>
                <c:formatCode>d\-mmm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'Figure 4'!$P$3:$P$184</c:f>
              <c:numCache>
                <c:formatCode>0</c:formatCode>
                <c:ptCount val="182"/>
                <c:pt idx="0">
                  <c:v>10.284654545454545</c:v>
                </c:pt>
                <c:pt idx="1">
                  <c:v>10.284654545454545</c:v>
                </c:pt>
                <c:pt idx="2">
                  <c:v>10.284654545454545</c:v>
                </c:pt>
                <c:pt idx="3">
                  <c:v>10.284654545454545</c:v>
                </c:pt>
                <c:pt idx="4">
                  <c:v>10.284654545454545</c:v>
                </c:pt>
                <c:pt idx="5">
                  <c:v>10.284654545454545</c:v>
                </c:pt>
                <c:pt idx="6">
                  <c:v>10.284654545454545</c:v>
                </c:pt>
                <c:pt idx="7">
                  <c:v>10.284654545454545</c:v>
                </c:pt>
                <c:pt idx="8">
                  <c:v>10.284654545454545</c:v>
                </c:pt>
                <c:pt idx="9">
                  <c:v>10.284654545454545</c:v>
                </c:pt>
                <c:pt idx="10">
                  <c:v>10.284654545454545</c:v>
                </c:pt>
                <c:pt idx="11">
                  <c:v>10.284654545454545</c:v>
                </c:pt>
                <c:pt idx="12">
                  <c:v>10.284654545454545</c:v>
                </c:pt>
                <c:pt idx="13">
                  <c:v>10.284654545454545</c:v>
                </c:pt>
                <c:pt idx="14">
                  <c:v>10.284654545454545</c:v>
                </c:pt>
                <c:pt idx="15">
                  <c:v>10.284654545454545</c:v>
                </c:pt>
                <c:pt idx="16">
                  <c:v>10.284654545454545</c:v>
                </c:pt>
                <c:pt idx="17">
                  <c:v>10.284654545454545</c:v>
                </c:pt>
                <c:pt idx="18">
                  <c:v>10.284654545454545</c:v>
                </c:pt>
                <c:pt idx="19">
                  <c:v>10.284654545454545</c:v>
                </c:pt>
                <c:pt idx="20">
                  <c:v>10.284654545454545</c:v>
                </c:pt>
                <c:pt idx="21">
                  <c:v>10.284654545454545</c:v>
                </c:pt>
                <c:pt idx="22">
                  <c:v>10.284654545454545</c:v>
                </c:pt>
                <c:pt idx="23">
                  <c:v>10.713181818181818</c:v>
                </c:pt>
                <c:pt idx="24">
                  <c:v>10.284654545454545</c:v>
                </c:pt>
                <c:pt idx="25">
                  <c:v>10.284654545454545</c:v>
                </c:pt>
                <c:pt idx="26">
                  <c:v>10.284654545454545</c:v>
                </c:pt>
                <c:pt idx="27">
                  <c:v>10.284654545454545</c:v>
                </c:pt>
                <c:pt idx="28">
                  <c:v>10.284654545454545</c:v>
                </c:pt>
                <c:pt idx="29">
                  <c:v>10.284654545454545</c:v>
                </c:pt>
                <c:pt idx="30">
                  <c:v>10.284654545454545</c:v>
                </c:pt>
                <c:pt idx="31">
                  <c:v>10.284654545454545</c:v>
                </c:pt>
                <c:pt idx="32">
                  <c:v>10.284654545454545</c:v>
                </c:pt>
                <c:pt idx="33">
                  <c:v>10.284654545454545</c:v>
                </c:pt>
                <c:pt idx="34">
                  <c:v>10.284654545454545</c:v>
                </c:pt>
                <c:pt idx="35">
                  <c:v>10.284654545454545</c:v>
                </c:pt>
                <c:pt idx="36">
                  <c:v>10.284654545454545</c:v>
                </c:pt>
                <c:pt idx="37">
                  <c:v>10.284654545454545</c:v>
                </c:pt>
                <c:pt idx="38">
                  <c:v>10.284654545454545</c:v>
                </c:pt>
                <c:pt idx="39">
                  <c:v>10.284654545454545</c:v>
                </c:pt>
                <c:pt idx="40">
                  <c:v>10.284654545454545</c:v>
                </c:pt>
                <c:pt idx="41">
                  <c:v>10.284654545454545</c:v>
                </c:pt>
                <c:pt idx="42">
                  <c:v>10.284654545454545</c:v>
                </c:pt>
                <c:pt idx="43">
                  <c:v>10.284654545454545</c:v>
                </c:pt>
                <c:pt idx="44">
                  <c:v>10.284654545454545</c:v>
                </c:pt>
                <c:pt idx="45">
                  <c:v>10.284654545454545</c:v>
                </c:pt>
                <c:pt idx="46">
                  <c:v>10.284654545454545</c:v>
                </c:pt>
                <c:pt idx="47">
                  <c:v>10.284654545454545</c:v>
                </c:pt>
                <c:pt idx="48">
                  <c:v>10.284654545454545</c:v>
                </c:pt>
                <c:pt idx="49">
                  <c:v>10.284654545454545</c:v>
                </c:pt>
                <c:pt idx="50">
                  <c:v>10.284654545454545</c:v>
                </c:pt>
                <c:pt idx="51">
                  <c:v>10.284654545454545</c:v>
                </c:pt>
                <c:pt idx="52">
                  <c:v>10.284654545454545</c:v>
                </c:pt>
                <c:pt idx="53">
                  <c:v>10.284654545454545</c:v>
                </c:pt>
                <c:pt idx="54">
                  <c:v>10.284654545454545</c:v>
                </c:pt>
                <c:pt idx="55">
                  <c:v>10.284654545454545</c:v>
                </c:pt>
                <c:pt idx="56">
                  <c:v>10.284654545454545</c:v>
                </c:pt>
                <c:pt idx="57">
                  <c:v>10.284654545454545</c:v>
                </c:pt>
                <c:pt idx="58">
                  <c:v>10.284654545454545</c:v>
                </c:pt>
                <c:pt idx="59">
                  <c:v>10.284654545454545</c:v>
                </c:pt>
                <c:pt idx="60">
                  <c:v>10.284654545454545</c:v>
                </c:pt>
                <c:pt idx="61">
                  <c:v>10.284654545454545</c:v>
                </c:pt>
                <c:pt idx="62">
                  <c:v>10.284654545454545</c:v>
                </c:pt>
                <c:pt idx="63">
                  <c:v>10.284654545454545</c:v>
                </c:pt>
                <c:pt idx="64">
                  <c:v>10.284654545454545</c:v>
                </c:pt>
                <c:pt idx="65">
                  <c:v>10.284654545454545</c:v>
                </c:pt>
                <c:pt idx="66">
                  <c:v>10.284654545454545</c:v>
                </c:pt>
                <c:pt idx="67">
                  <c:v>10.284654545454545</c:v>
                </c:pt>
                <c:pt idx="68">
                  <c:v>10.284654545454545</c:v>
                </c:pt>
                <c:pt idx="69">
                  <c:v>10.284654545454545</c:v>
                </c:pt>
                <c:pt idx="70">
                  <c:v>10.284654545454545</c:v>
                </c:pt>
                <c:pt idx="71">
                  <c:v>10.284654545454545</c:v>
                </c:pt>
                <c:pt idx="72">
                  <c:v>10.284654545454545</c:v>
                </c:pt>
                <c:pt idx="73">
                  <c:v>10.284654545454545</c:v>
                </c:pt>
                <c:pt idx="74">
                  <c:v>10.284654545454545</c:v>
                </c:pt>
                <c:pt idx="75">
                  <c:v>10.284654545454545</c:v>
                </c:pt>
                <c:pt idx="76">
                  <c:v>10.284654545454545</c:v>
                </c:pt>
                <c:pt idx="77">
                  <c:v>10.284654545454545</c:v>
                </c:pt>
                <c:pt idx="78">
                  <c:v>10.284654545454545</c:v>
                </c:pt>
                <c:pt idx="79">
                  <c:v>10.284654545454545</c:v>
                </c:pt>
                <c:pt idx="80">
                  <c:v>10.284654545454545</c:v>
                </c:pt>
                <c:pt idx="81">
                  <c:v>10.284654545454545</c:v>
                </c:pt>
                <c:pt idx="82">
                  <c:v>10.284654545454545</c:v>
                </c:pt>
                <c:pt idx="83">
                  <c:v>10.284654545454545</c:v>
                </c:pt>
                <c:pt idx="84">
                  <c:v>10.284654545454545</c:v>
                </c:pt>
                <c:pt idx="85">
                  <c:v>10.284654545454545</c:v>
                </c:pt>
                <c:pt idx="86">
                  <c:v>10.284654545454545</c:v>
                </c:pt>
                <c:pt idx="87">
                  <c:v>10.284654545454545</c:v>
                </c:pt>
                <c:pt idx="88">
                  <c:v>10.284654545454545</c:v>
                </c:pt>
                <c:pt idx="89">
                  <c:v>10.284654545454545</c:v>
                </c:pt>
                <c:pt idx="90">
                  <c:v>10.284654545454545</c:v>
                </c:pt>
                <c:pt idx="91">
                  <c:v>10.284654545454545</c:v>
                </c:pt>
                <c:pt idx="92">
                  <c:v>10.284654545454545</c:v>
                </c:pt>
                <c:pt idx="93">
                  <c:v>10.284654545454545</c:v>
                </c:pt>
                <c:pt idx="94">
                  <c:v>10.284654545454545</c:v>
                </c:pt>
                <c:pt idx="95">
                  <c:v>10.284654545454545</c:v>
                </c:pt>
                <c:pt idx="96">
                  <c:v>10.284654545454545</c:v>
                </c:pt>
                <c:pt idx="97">
                  <c:v>10.284654545454545</c:v>
                </c:pt>
                <c:pt idx="98">
                  <c:v>10.284654545454545</c:v>
                </c:pt>
                <c:pt idx="99">
                  <c:v>10.284654545454545</c:v>
                </c:pt>
                <c:pt idx="100">
                  <c:v>10.284654545454545</c:v>
                </c:pt>
                <c:pt idx="101">
                  <c:v>10.284654545454545</c:v>
                </c:pt>
                <c:pt idx="102">
                  <c:v>10.284654545454545</c:v>
                </c:pt>
                <c:pt idx="103">
                  <c:v>10.284654545454545</c:v>
                </c:pt>
                <c:pt idx="104">
                  <c:v>10.284654545454545</c:v>
                </c:pt>
                <c:pt idx="105">
                  <c:v>10.284654545454545</c:v>
                </c:pt>
                <c:pt idx="106">
                  <c:v>10.284654545454545</c:v>
                </c:pt>
                <c:pt idx="107">
                  <c:v>10.284654545454545</c:v>
                </c:pt>
                <c:pt idx="108">
                  <c:v>10.284654545454545</c:v>
                </c:pt>
                <c:pt idx="109">
                  <c:v>10.284654545454545</c:v>
                </c:pt>
                <c:pt idx="110">
                  <c:v>10.284654545454545</c:v>
                </c:pt>
                <c:pt idx="111">
                  <c:v>10.284654545454545</c:v>
                </c:pt>
                <c:pt idx="112">
                  <c:v>10.284654545454545</c:v>
                </c:pt>
                <c:pt idx="113">
                  <c:v>10.284654545454545</c:v>
                </c:pt>
                <c:pt idx="114">
                  <c:v>10.284654545454545</c:v>
                </c:pt>
                <c:pt idx="115">
                  <c:v>10.284654545454545</c:v>
                </c:pt>
                <c:pt idx="116">
                  <c:v>10.284654545454545</c:v>
                </c:pt>
                <c:pt idx="117">
                  <c:v>10.284654545454545</c:v>
                </c:pt>
                <c:pt idx="118">
                  <c:v>10.284654545454545</c:v>
                </c:pt>
                <c:pt idx="119">
                  <c:v>10.284654545454545</c:v>
                </c:pt>
                <c:pt idx="120">
                  <c:v>10.284654545454545</c:v>
                </c:pt>
                <c:pt idx="121">
                  <c:v>10.284654545454545</c:v>
                </c:pt>
                <c:pt idx="122">
                  <c:v>10.284654545454545</c:v>
                </c:pt>
                <c:pt idx="123">
                  <c:v>10.284654545454545</c:v>
                </c:pt>
                <c:pt idx="124">
                  <c:v>10.284654545454545</c:v>
                </c:pt>
                <c:pt idx="125">
                  <c:v>10.284654545454545</c:v>
                </c:pt>
                <c:pt idx="126">
                  <c:v>10.284654545454545</c:v>
                </c:pt>
                <c:pt idx="127">
                  <c:v>10.284654545454545</c:v>
                </c:pt>
                <c:pt idx="128">
                  <c:v>10.284654545454545</c:v>
                </c:pt>
                <c:pt idx="129">
                  <c:v>10.284654545454545</c:v>
                </c:pt>
                <c:pt idx="130">
                  <c:v>10.284654545454545</c:v>
                </c:pt>
                <c:pt idx="131">
                  <c:v>10.284654545454545</c:v>
                </c:pt>
                <c:pt idx="132">
                  <c:v>10.284654545454545</c:v>
                </c:pt>
                <c:pt idx="133">
                  <c:v>10.284654545454545</c:v>
                </c:pt>
                <c:pt idx="134">
                  <c:v>10.284654545454545</c:v>
                </c:pt>
                <c:pt idx="135">
                  <c:v>10.284654545454545</c:v>
                </c:pt>
                <c:pt idx="136">
                  <c:v>10.284654545454545</c:v>
                </c:pt>
                <c:pt idx="137">
                  <c:v>10.284654545454545</c:v>
                </c:pt>
                <c:pt idx="138">
                  <c:v>10.284654545454545</c:v>
                </c:pt>
                <c:pt idx="139">
                  <c:v>10.284654545454545</c:v>
                </c:pt>
                <c:pt idx="140">
                  <c:v>10.284654545454545</c:v>
                </c:pt>
                <c:pt idx="141">
                  <c:v>10.284654545454545</c:v>
                </c:pt>
                <c:pt idx="142">
                  <c:v>10.284654545454545</c:v>
                </c:pt>
                <c:pt idx="143">
                  <c:v>10.284654545454545</c:v>
                </c:pt>
                <c:pt idx="144">
                  <c:v>10.284654545454545</c:v>
                </c:pt>
                <c:pt idx="145">
                  <c:v>10.284654545454545</c:v>
                </c:pt>
                <c:pt idx="146">
                  <c:v>10.284654545454545</c:v>
                </c:pt>
                <c:pt idx="147">
                  <c:v>10.284654545454545</c:v>
                </c:pt>
                <c:pt idx="148">
                  <c:v>10.284654545454545</c:v>
                </c:pt>
                <c:pt idx="149">
                  <c:v>10.284654545454545</c:v>
                </c:pt>
                <c:pt idx="150">
                  <c:v>10.284654545454545</c:v>
                </c:pt>
                <c:pt idx="151">
                  <c:v>10.284654545454545</c:v>
                </c:pt>
                <c:pt idx="152">
                  <c:v>10.284654545454545</c:v>
                </c:pt>
                <c:pt idx="153">
                  <c:v>10.284654545454545</c:v>
                </c:pt>
                <c:pt idx="154">
                  <c:v>10.284654545454545</c:v>
                </c:pt>
                <c:pt idx="155">
                  <c:v>10.284654545454545</c:v>
                </c:pt>
                <c:pt idx="156">
                  <c:v>10.284654545454545</c:v>
                </c:pt>
                <c:pt idx="157">
                  <c:v>10.284654545454545</c:v>
                </c:pt>
                <c:pt idx="158">
                  <c:v>10.284654545454545</c:v>
                </c:pt>
                <c:pt idx="159">
                  <c:v>10.284654545454545</c:v>
                </c:pt>
                <c:pt idx="160">
                  <c:v>10.284654545454545</c:v>
                </c:pt>
                <c:pt idx="161">
                  <c:v>10.284654545454545</c:v>
                </c:pt>
                <c:pt idx="162">
                  <c:v>10.284654545454545</c:v>
                </c:pt>
                <c:pt idx="163">
                  <c:v>10.284654545454545</c:v>
                </c:pt>
                <c:pt idx="164">
                  <c:v>10.284654545454545</c:v>
                </c:pt>
                <c:pt idx="165">
                  <c:v>10.284654545454545</c:v>
                </c:pt>
                <c:pt idx="166">
                  <c:v>10.284654545454545</c:v>
                </c:pt>
                <c:pt idx="167">
                  <c:v>10.284654545454545</c:v>
                </c:pt>
                <c:pt idx="168">
                  <c:v>10.284654545454545</c:v>
                </c:pt>
                <c:pt idx="169">
                  <c:v>10.284654545454545</c:v>
                </c:pt>
                <c:pt idx="170">
                  <c:v>10.284654545454545</c:v>
                </c:pt>
                <c:pt idx="171">
                  <c:v>10.284654545454545</c:v>
                </c:pt>
                <c:pt idx="172">
                  <c:v>10.284654545454545</c:v>
                </c:pt>
                <c:pt idx="173">
                  <c:v>10.284654545454545</c:v>
                </c:pt>
                <c:pt idx="174">
                  <c:v>10.284654545454545</c:v>
                </c:pt>
                <c:pt idx="175">
                  <c:v>10.284654545454545</c:v>
                </c:pt>
                <c:pt idx="176">
                  <c:v>10.284654545454545</c:v>
                </c:pt>
                <c:pt idx="177">
                  <c:v>9.8561272727272726</c:v>
                </c:pt>
                <c:pt idx="178">
                  <c:v>10.284654545454545</c:v>
                </c:pt>
                <c:pt idx="179">
                  <c:v>10.284654545454545</c:v>
                </c:pt>
                <c:pt idx="180">
                  <c:v>10.284654545454545</c:v>
                </c:pt>
                <c:pt idx="181">
                  <c:v>10.284654545454545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98-41D7-BFB8-307E59931AE1}"/>
            </c:ext>
          </c:extLst>
        </c:ser>
        <c:ser>
          <c:idx val="3"/>
          <c:order val="5"/>
          <c:tx>
            <c:strRef>
              <c:f>'Figure 4'!$Q$2</c:f>
              <c:strCache>
                <c:ptCount val="1"/>
                <c:pt idx="0">
                  <c:v>BBL Booked Capacity (mcm/day) 2020-21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4'!$M$3:$M$184</c:f>
              <c:numCache>
                <c:formatCode>d\-mmm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'Figure 4'!$Q$3:$Q$184</c:f>
              <c:numCache>
                <c:formatCode>0</c:formatCode>
                <c:ptCount val="182"/>
                <c:pt idx="0">
                  <c:v>19.518931636363636</c:v>
                </c:pt>
                <c:pt idx="1">
                  <c:v>19.518931636363636</c:v>
                </c:pt>
                <c:pt idx="2">
                  <c:v>19.518931636363636</c:v>
                </c:pt>
                <c:pt idx="3">
                  <c:v>19.518931636363636</c:v>
                </c:pt>
                <c:pt idx="4">
                  <c:v>19.518931636363636</c:v>
                </c:pt>
                <c:pt idx="5">
                  <c:v>19.518931636363636</c:v>
                </c:pt>
                <c:pt idx="6">
                  <c:v>19.518931636363636</c:v>
                </c:pt>
                <c:pt idx="7">
                  <c:v>19.518931636363636</c:v>
                </c:pt>
                <c:pt idx="8">
                  <c:v>19.518931636363636</c:v>
                </c:pt>
                <c:pt idx="9">
                  <c:v>19.518931636363636</c:v>
                </c:pt>
                <c:pt idx="10">
                  <c:v>19.518931636363636</c:v>
                </c:pt>
                <c:pt idx="11">
                  <c:v>19.518931636363636</c:v>
                </c:pt>
                <c:pt idx="12">
                  <c:v>19.518931636363636</c:v>
                </c:pt>
                <c:pt idx="13">
                  <c:v>19.518931636363636</c:v>
                </c:pt>
                <c:pt idx="14">
                  <c:v>19.518931636363636</c:v>
                </c:pt>
                <c:pt idx="15">
                  <c:v>19.518931636363636</c:v>
                </c:pt>
                <c:pt idx="16">
                  <c:v>19.518931636363636</c:v>
                </c:pt>
                <c:pt idx="17">
                  <c:v>19.518931636363636</c:v>
                </c:pt>
                <c:pt idx="18">
                  <c:v>19.518931636363636</c:v>
                </c:pt>
                <c:pt idx="19">
                  <c:v>19.518931636363636</c:v>
                </c:pt>
                <c:pt idx="20">
                  <c:v>19.518931636363636</c:v>
                </c:pt>
                <c:pt idx="21">
                  <c:v>19.518931636363636</c:v>
                </c:pt>
                <c:pt idx="22">
                  <c:v>19.518931636363636</c:v>
                </c:pt>
                <c:pt idx="23">
                  <c:v>20.332220454545453</c:v>
                </c:pt>
                <c:pt idx="24">
                  <c:v>19.518931636363636</c:v>
                </c:pt>
                <c:pt idx="25">
                  <c:v>19.518931636363636</c:v>
                </c:pt>
                <c:pt idx="26">
                  <c:v>19.518931636363636</c:v>
                </c:pt>
                <c:pt idx="27">
                  <c:v>19.518931636363636</c:v>
                </c:pt>
                <c:pt idx="28">
                  <c:v>19.518931636363636</c:v>
                </c:pt>
                <c:pt idx="29">
                  <c:v>19.518931636363636</c:v>
                </c:pt>
                <c:pt idx="30">
                  <c:v>19.518931636363636</c:v>
                </c:pt>
                <c:pt idx="31">
                  <c:v>19.518931636363636</c:v>
                </c:pt>
                <c:pt idx="32">
                  <c:v>19.518931636363636</c:v>
                </c:pt>
                <c:pt idx="33">
                  <c:v>19.518931636363636</c:v>
                </c:pt>
                <c:pt idx="34">
                  <c:v>19.518931636363636</c:v>
                </c:pt>
                <c:pt idx="35">
                  <c:v>19.518931636363636</c:v>
                </c:pt>
                <c:pt idx="36">
                  <c:v>19.518931636363636</c:v>
                </c:pt>
                <c:pt idx="37">
                  <c:v>19.518931636363636</c:v>
                </c:pt>
                <c:pt idx="38">
                  <c:v>19.518931636363636</c:v>
                </c:pt>
                <c:pt idx="39">
                  <c:v>19.518931636363636</c:v>
                </c:pt>
                <c:pt idx="40">
                  <c:v>19.518931636363636</c:v>
                </c:pt>
                <c:pt idx="41">
                  <c:v>19.518931636363636</c:v>
                </c:pt>
                <c:pt idx="42">
                  <c:v>19.518931636363636</c:v>
                </c:pt>
                <c:pt idx="43">
                  <c:v>19.518931636363636</c:v>
                </c:pt>
                <c:pt idx="44">
                  <c:v>19.518931636363636</c:v>
                </c:pt>
                <c:pt idx="45">
                  <c:v>19.518931636363636</c:v>
                </c:pt>
                <c:pt idx="46">
                  <c:v>19.518931636363636</c:v>
                </c:pt>
                <c:pt idx="47">
                  <c:v>19.518931636363636</c:v>
                </c:pt>
                <c:pt idx="48">
                  <c:v>19.518931636363636</c:v>
                </c:pt>
                <c:pt idx="49">
                  <c:v>19.518931636363636</c:v>
                </c:pt>
                <c:pt idx="50">
                  <c:v>19.518931636363636</c:v>
                </c:pt>
                <c:pt idx="51">
                  <c:v>19.518931636363636</c:v>
                </c:pt>
                <c:pt idx="52">
                  <c:v>19.518931636363636</c:v>
                </c:pt>
                <c:pt idx="53">
                  <c:v>19.518931636363636</c:v>
                </c:pt>
                <c:pt idx="54">
                  <c:v>19.518931636363636</c:v>
                </c:pt>
                <c:pt idx="55">
                  <c:v>19.518931636363636</c:v>
                </c:pt>
                <c:pt idx="56">
                  <c:v>19.518931636363636</c:v>
                </c:pt>
                <c:pt idx="57">
                  <c:v>19.518931636363636</c:v>
                </c:pt>
                <c:pt idx="58">
                  <c:v>19.518931636363636</c:v>
                </c:pt>
                <c:pt idx="59">
                  <c:v>19.518931636363636</c:v>
                </c:pt>
                <c:pt idx="60">
                  <c:v>19.518931636363636</c:v>
                </c:pt>
                <c:pt idx="61">
                  <c:v>19.518931636363636</c:v>
                </c:pt>
                <c:pt idx="62">
                  <c:v>19.518931636363636</c:v>
                </c:pt>
                <c:pt idx="63">
                  <c:v>19.518931636363636</c:v>
                </c:pt>
                <c:pt idx="64">
                  <c:v>19.518931636363636</c:v>
                </c:pt>
                <c:pt idx="65">
                  <c:v>19.518931636363636</c:v>
                </c:pt>
                <c:pt idx="66">
                  <c:v>19.518931636363636</c:v>
                </c:pt>
                <c:pt idx="67">
                  <c:v>19.518931636363636</c:v>
                </c:pt>
                <c:pt idx="68">
                  <c:v>19.518931636363636</c:v>
                </c:pt>
                <c:pt idx="69">
                  <c:v>19.518931636363636</c:v>
                </c:pt>
                <c:pt idx="70">
                  <c:v>19.518931636363636</c:v>
                </c:pt>
                <c:pt idx="71">
                  <c:v>19.518931636363636</c:v>
                </c:pt>
                <c:pt idx="72">
                  <c:v>19.518931636363636</c:v>
                </c:pt>
                <c:pt idx="73">
                  <c:v>19.518931636363636</c:v>
                </c:pt>
                <c:pt idx="74">
                  <c:v>19.518931636363636</c:v>
                </c:pt>
                <c:pt idx="75">
                  <c:v>19.518931636363636</c:v>
                </c:pt>
                <c:pt idx="76">
                  <c:v>19.518931636363636</c:v>
                </c:pt>
                <c:pt idx="77">
                  <c:v>19.518931636363636</c:v>
                </c:pt>
                <c:pt idx="78">
                  <c:v>19.518931636363636</c:v>
                </c:pt>
                <c:pt idx="79">
                  <c:v>19.518931636363636</c:v>
                </c:pt>
                <c:pt idx="80">
                  <c:v>19.518931636363636</c:v>
                </c:pt>
                <c:pt idx="81">
                  <c:v>19.518931636363636</c:v>
                </c:pt>
                <c:pt idx="82">
                  <c:v>19.518931636363636</c:v>
                </c:pt>
                <c:pt idx="83">
                  <c:v>19.518931636363636</c:v>
                </c:pt>
                <c:pt idx="84">
                  <c:v>19.518931636363636</c:v>
                </c:pt>
                <c:pt idx="85">
                  <c:v>19.518931636363636</c:v>
                </c:pt>
                <c:pt idx="86">
                  <c:v>19.518931636363636</c:v>
                </c:pt>
                <c:pt idx="87">
                  <c:v>19.518931636363636</c:v>
                </c:pt>
                <c:pt idx="88">
                  <c:v>19.518931636363636</c:v>
                </c:pt>
                <c:pt idx="89">
                  <c:v>19.518931636363636</c:v>
                </c:pt>
                <c:pt idx="90">
                  <c:v>19.518931636363636</c:v>
                </c:pt>
                <c:pt idx="91">
                  <c:v>19.518931636363636</c:v>
                </c:pt>
                <c:pt idx="92">
                  <c:v>19.518931636363636</c:v>
                </c:pt>
                <c:pt idx="93">
                  <c:v>19.518931636363636</c:v>
                </c:pt>
                <c:pt idx="94">
                  <c:v>19.518931636363636</c:v>
                </c:pt>
                <c:pt idx="95">
                  <c:v>19.518931636363636</c:v>
                </c:pt>
                <c:pt idx="96">
                  <c:v>19.518931636363636</c:v>
                </c:pt>
                <c:pt idx="97">
                  <c:v>19.518931636363636</c:v>
                </c:pt>
                <c:pt idx="98">
                  <c:v>19.518931636363636</c:v>
                </c:pt>
                <c:pt idx="99">
                  <c:v>19.518931636363636</c:v>
                </c:pt>
                <c:pt idx="100">
                  <c:v>19.518931636363636</c:v>
                </c:pt>
                <c:pt idx="101">
                  <c:v>19.518931636363636</c:v>
                </c:pt>
                <c:pt idx="102">
                  <c:v>19.518931636363636</c:v>
                </c:pt>
                <c:pt idx="103">
                  <c:v>19.518931636363636</c:v>
                </c:pt>
                <c:pt idx="104">
                  <c:v>19.518931636363636</c:v>
                </c:pt>
                <c:pt idx="105">
                  <c:v>19.518931636363636</c:v>
                </c:pt>
                <c:pt idx="106">
                  <c:v>19.518931636363636</c:v>
                </c:pt>
                <c:pt idx="107">
                  <c:v>19.518931636363636</c:v>
                </c:pt>
                <c:pt idx="108">
                  <c:v>19.518931636363636</c:v>
                </c:pt>
                <c:pt idx="109">
                  <c:v>19.518931636363636</c:v>
                </c:pt>
                <c:pt idx="110">
                  <c:v>19.518931636363636</c:v>
                </c:pt>
                <c:pt idx="111">
                  <c:v>19.518931636363636</c:v>
                </c:pt>
                <c:pt idx="112">
                  <c:v>19.518931636363636</c:v>
                </c:pt>
                <c:pt idx="113">
                  <c:v>19.518931636363636</c:v>
                </c:pt>
                <c:pt idx="114">
                  <c:v>19.518931636363636</c:v>
                </c:pt>
                <c:pt idx="115">
                  <c:v>19.518931636363636</c:v>
                </c:pt>
                <c:pt idx="116">
                  <c:v>19.518931636363636</c:v>
                </c:pt>
                <c:pt idx="117">
                  <c:v>19.518931636363636</c:v>
                </c:pt>
                <c:pt idx="118">
                  <c:v>19.518931636363636</c:v>
                </c:pt>
                <c:pt idx="119">
                  <c:v>19.518931636363636</c:v>
                </c:pt>
                <c:pt idx="120">
                  <c:v>19.518931636363636</c:v>
                </c:pt>
                <c:pt idx="121">
                  <c:v>19.518931636363636</c:v>
                </c:pt>
                <c:pt idx="122">
                  <c:v>19.518931636363636</c:v>
                </c:pt>
                <c:pt idx="123">
                  <c:v>19.518931636363636</c:v>
                </c:pt>
                <c:pt idx="124">
                  <c:v>19.518931636363636</c:v>
                </c:pt>
                <c:pt idx="125">
                  <c:v>19.518931636363636</c:v>
                </c:pt>
                <c:pt idx="126">
                  <c:v>19.518931636363636</c:v>
                </c:pt>
                <c:pt idx="127">
                  <c:v>19.518931636363636</c:v>
                </c:pt>
                <c:pt idx="128">
                  <c:v>19.518931636363636</c:v>
                </c:pt>
                <c:pt idx="129">
                  <c:v>19.518931636363636</c:v>
                </c:pt>
                <c:pt idx="130">
                  <c:v>19.518931636363636</c:v>
                </c:pt>
                <c:pt idx="131">
                  <c:v>19.518931636363636</c:v>
                </c:pt>
                <c:pt idx="132">
                  <c:v>19.518931636363636</c:v>
                </c:pt>
                <c:pt idx="133">
                  <c:v>19.518931636363636</c:v>
                </c:pt>
                <c:pt idx="134">
                  <c:v>19.518931636363636</c:v>
                </c:pt>
                <c:pt idx="135">
                  <c:v>19.518931636363636</c:v>
                </c:pt>
                <c:pt idx="136">
                  <c:v>19.518931636363636</c:v>
                </c:pt>
                <c:pt idx="137">
                  <c:v>19.518931636363636</c:v>
                </c:pt>
                <c:pt idx="138">
                  <c:v>19.518931636363636</c:v>
                </c:pt>
                <c:pt idx="139">
                  <c:v>19.518931636363636</c:v>
                </c:pt>
                <c:pt idx="140">
                  <c:v>19.518931636363636</c:v>
                </c:pt>
                <c:pt idx="141">
                  <c:v>19.518931636363636</c:v>
                </c:pt>
                <c:pt idx="142">
                  <c:v>19.518931636363636</c:v>
                </c:pt>
                <c:pt idx="143">
                  <c:v>19.518931636363636</c:v>
                </c:pt>
                <c:pt idx="144">
                  <c:v>19.518931636363636</c:v>
                </c:pt>
                <c:pt idx="145">
                  <c:v>19.518931636363636</c:v>
                </c:pt>
                <c:pt idx="146">
                  <c:v>19.518931636363636</c:v>
                </c:pt>
                <c:pt idx="147">
                  <c:v>19.518931636363636</c:v>
                </c:pt>
                <c:pt idx="148">
                  <c:v>19.518931636363636</c:v>
                </c:pt>
                <c:pt idx="149">
                  <c:v>19.518931636363636</c:v>
                </c:pt>
                <c:pt idx="150">
                  <c:v>19.518931636363636</c:v>
                </c:pt>
                <c:pt idx="151">
                  <c:v>19.518931636363636</c:v>
                </c:pt>
                <c:pt idx="152">
                  <c:v>19.518931636363636</c:v>
                </c:pt>
                <c:pt idx="153">
                  <c:v>19.518931636363636</c:v>
                </c:pt>
                <c:pt idx="154">
                  <c:v>19.518931636363636</c:v>
                </c:pt>
                <c:pt idx="155">
                  <c:v>19.518931636363636</c:v>
                </c:pt>
                <c:pt idx="156">
                  <c:v>19.518931636363636</c:v>
                </c:pt>
                <c:pt idx="157">
                  <c:v>19.518931636363636</c:v>
                </c:pt>
                <c:pt idx="158">
                  <c:v>19.518931636363636</c:v>
                </c:pt>
                <c:pt idx="159">
                  <c:v>19.518931636363636</c:v>
                </c:pt>
                <c:pt idx="160">
                  <c:v>19.518931636363636</c:v>
                </c:pt>
                <c:pt idx="161">
                  <c:v>19.518931636363636</c:v>
                </c:pt>
                <c:pt idx="162">
                  <c:v>19.518931636363636</c:v>
                </c:pt>
                <c:pt idx="163">
                  <c:v>19.518931636363636</c:v>
                </c:pt>
                <c:pt idx="164">
                  <c:v>19.518931636363636</c:v>
                </c:pt>
                <c:pt idx="165">
                  <c:v>19.518931636363636</c:v>
                </c:pt>
                <c:pt idx="166">
                  <c:v>19.518931636363636</c:v>
                </c:pt>
                <c:pt idx="167">
                  <c:v>19.518931636363636</c:v>
                </c:pt>
                <c:pt idx="168">
                  <c:v>19.518931636363636</c:v>
                </c:pt>
                <c:pt idx="169">
                  <c:v>19.518931636363636</c:v>
                </c:pt>
                <c:pt idx="170">
                  <c:v>19.518931636363636</c:v>
                </c:pt>
                <c:pt idx="171">
                  <c:v>19.518931636363636</c:v>
                </c:pt>
                <c:pt idx="172">
                  <c:v>19.518931636363636</c:v>
                </c:pt>
                <c:pt idx="173">
                  <c:v>19.518931636363636</c:v>
                </c:pt>
                <c:pt idx="174">
                  <c:v>19.518931636363636</c:v>
                </c:pt>
                <c:pt idx="175">
                  <c:v>19.518931636363636</c:v>
                </c:pt>
                <c:pt idx="176">
                  <c:v>19.518931636363636</c:v>
                </c:pt>
                <c:pt idx="177">
                  <c:v>18.705642818181815</c:v>
                </c:pt>
                <c:pt idx="178">
                  <c:v>19.518931636363636</c:v>
                </c:pt>
                <c:pt idx="179">
                  <c:v>19.518931636363636</c:v>
                </c:pt>
                <c:pt idx="180">
                  <c:v>19.518931636363636</c:v>
                </c:pt>
                <c:pt idx="181">
                  <c:v>19.518931636363636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8-41D7-BFB8-307E59931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93536"/>
        <c:axId val="1573293864"/>
      </c:lineChart>
      <c:dateAx>
        <c:axId val="1573293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3293864"/>
        <c:crosses val="autoZero"/>
        <c:auto val="1"/>
        <c:lblOffset val="100"/>
        <c:baseTimeUnit val="days"/>
        <c:majorUnit val="1"/>
        <c:majorTimeUnit val="months"/>
      </c:dateAx>
      <c:valAx>
        <c:axId val="157329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mcm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7329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01134391388392E-2"/>
          <c:y val="0.86310262595691845"/>
          <c:w val="0.914397118186146"/>
          <c:h val="0.12658987580479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[12]WinterOutlook2021_Data!$C$4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[12]WinterOutlook2021_Data!$C$20:$C$384</c:f>
              <c:numCache>
                <c:formatCode>General</c:formatCode>
                <c:ptCount val="365"/>
                <c:pt idx="0">
                  <c:v>1305.5213644620001</c:v>
                </c:pt>
                <c:pt idx="1">
                  <c:v>1328.7198321390001</c:v>
                </c:pt>
                <c:pt idx="2">
                  <c:v>1346.952734169</c:v>
                </c:pt>
                <c:pt idx="3">
                  <c:v>1355.5779016170002</c:v>
                </c:pt>
                <c:pt idx="4">
                  <c:v>1360.7877627330001</c:v>
                </c:pt>
                <c:pt idx="5">
                  <c:v>1351.6539906540002</c:v>
                </c:pt>
                <c:pt idx="6">
                  <c:v>1346.4132259170001</c:v>
                </c:pt>
                <c:pt idx="7">
                  <c:v>1323.588824979</c:v>
                </c:pt>
                <c:pt idx="8">
                  <c:v>1339.2448105620001</c:v>
                </c:pt>
                <c:pt idx="9">
                  <c:v>1349.4310412279999</c:v>
                </c:pt>
                <c:pt idx="10">
                  <c:v>1349.9257669109998</c:v>
                </c:pt>
                <c:pt idx="11">
                  <c:v>1306.0430814419999</c:v>
                </c:pt>
                <c:pt idx="12">
                  <c:v>1284.7735696379998</c:v>
                </c:pt>
                <c:pt idx="13">
                  <c:v>1260.6498906239997</c:v>
                </c:pt>
                <c:pt idx="14">
                  <c:v>1242.5734410059999</c:v>
                </c:pt>
                <c:pt idx="15">
                  <c:v>1270.9210460069999</c:v>
                </c:pt>
                <c:pt idx="16">
                  <c:v>1317.2976422609997</c:v>
                </c:pt>
                <c:pt idx="17">
                  <c:v>1329.8421965940001</c:v>
                </c:pt>
                <c:pt idx="18">
                  <c:v>1331.8535299139999</c:v>
                </c:pt>
                <c:pt idx="19">
                  <c:v>1314.7296618119999</c:v>
                </c:pt>
                <c:pt idx="20">
                  <c:v>1303.0064500919998</c:v>
                </c:pt>
                <c:pt idx="21">
                  <c:v>1299.9716963189999</c:v>
                </c:pt>
                <c:pt idx="22">
                  <c:v>1306.3344984299999</c:v>
                </c:pt>
                <c:pt idx="23">
                  <c:v>1328.4805779209998</c:v>
                </c:pt>
                <c:pt idx="24">
                  <c:v>1316.832294627</c:v>
                </c:pt>
                <c:pt idx="25">
                  <c:v>1310.8770947759999</c:v>
                </c:pt>
                <c:pt idx="26">
                  <c:v>1322.53817394</c:v>
                </c:pt>
                <c:pt idx="27">
                  <c:v>1329.650108349</c:v>
                </c:pt>
                <c:pt idx="28">
                  <c:v>1327.748112711</c:v>
                </c:pt>
                <c:pt idx="29">
                  <c:v>1343.8613133569997</c:v>
                </c:pt>
                <c:pt idx="30">
                  <c:v>1361.0639025180001</c:v>
                </c:pt>
                <c:pt idx="31">
                  <c:v>1372.544428785</c:v>
                </c:pt>
                <c:pt idx="32">
                  <c:v>1377.0720624539997</c:v>
                </c:pt>
                <c:pt idx="33">
                  <c:v>1373.0694757230001</c:v>
                </c:pt>
                <c:pt idx="34">
                  <c:v>1352.240287485</c:v>
                </c:pt>
                <c:pt idx="35">
                  <c:v>1357.5155378310001</c:v>
                </c:pt>
                <c:pt idx="36">
                  <c:v>1356.2365221300001</c:v>
                </c:pt>
                <c:pt idx="37">
                  <c:v>1356.0994936050001</c:v>
                </c:pt>
                <c:pt idx="38">
                  <c:v>1332.3961474350001</c:v>
                </c:pt>
                <c:pt idx="39">
                  <c:v>1307.4040139609999</c:v>
                </c:pt>
                <c:pt idx="40">
                  <c:v>1278.5283398939998</c:v>
                </c:pt>
                <c:pt idx="41">
                  <c:v>1270.98790287</c:v>
                </c:pt>
                <c:pt idx="42">
                  <c:v>1270.0021114260001</c:v>
                </c:pt>
                <c:pt idx="43">
                  <c:v>1273.917395988</c:v>
                </c:pt>
                <c:pt idx="44">
                  <c:v>1289.6507459459999</c:v>
                </c:pt>
                <c:pt idx="45">
                  <c:v>1305.021260217</c:v>
                </c:pt>
                <c:pt idx="46">
                  <c:v>1329.6259905660002</c:v>
                </c:pt>
                <c:pt idx="47">
                  <c:v>1349.07405552</c:v>
                </c:pt>
                <c:pt idx="48">
                  <c:v>1362.5999140469999</c:v>
                </c:pt>
                <c:pt idx="49">
                  <c:v>1343.0419900529998</c:v>
                </c:pt>
                <c:pt idx="50">
                  <c:v>1343.6013807749998</c:v>
                </c:pt>
                <c:pt idx="51">
                  <c:v>1355.8941204959999</c:v>
                </c:pt>
                <c:pt idx="52">
                  <c:v>1358.2421273009998</c:v>
                </c:pt>
                <c:pt idx="53">
                  <c:v>1334.7522197579999</c:v>
                </c:pt>
                <c:pt idx="54">
                  <c:v>1306.6383848580001</c:v>
                </c:pt>
                <c:pt idx="55">
                  <c:v>1300.3466606009999</c:v>
                </c:pt>
                <c:pt idx="56">
                  <c:v>1275.9340665780001</c:v>
                </c:pt>
                <c:pt idx="57">
                  <c:v>1280.7586377150001</c:v>
                </c:pt>
                <c:pt idx="58">
                  <c:v>1297.6784401950001</c:v>
                </c:pt>
                <c:pt idx="59">
                  <c:v>1285.7378056349999</c:v>
                </c:pt>
                <c:pt idx="60">
                  <c:v>1232.0510949479999</c:v>
                </c:pt>
                <c:pt idx="61">
                  <c:v>1195.3860091859999</c:v>
                </c:pt>
                <c:pt idx="62">
                  <c:v>1148.906791245</c:v>
                </c:pt>
                <c:pt idx="63">
                  <c:v>1121.5956787769999</c:v>
                </c:pt>
                <c:pt idx="64">
                  <c:v>1126.2951508709998</c:v>
                </c:pt>
                <c:pt idx="65">
                  <c:v>1116.3840146699999</c:v>
                </c:pt>
                <c:pt idx="66">
                  <c:v>1058.302719927</c:v>
                </c:pt>
                <c:pt idx="67">
                  <c:v>1020.4280970899998</c:v>
                </c:pt>
                <c:pt idx="68">
                  <c:v>1021.3132929449999</c:v>
                </c:pt>
                <c:pt idx="69">
                  <c:v>1035.7295025029998</c:v>
                </c:pt>
                <c:pt idx="70">
                  <c:v>1050.4507324379999</c:v>
                </c:pt>
                <c:pt idx="71">
                  <c:v>1085.5174812330001</c:v>
                </c:pt>
                <c:pt idx="72">
                  <c:v>1105.4580811619999</c:v>
                </c:pt>
                <c:pt idx="73">
                  <c:v>1077.5439007080001</c:v>
                </c:pt>
                <c:pt idx="74">
                  <c:v>1074.75160863</c:v>
                </c:pt>
                <c:pt idx="75">
                  <c:v>1077.7569195330002</c:v>
                </c:pt>
                <c:pt idx="76">
                  <c:v>1070.761715655</c:v>
                </c:pt>
                <c:pt idx="77">
                  <c:v>1070.2016008349999</c:v>
                </c:pt>
                <c:pt idx="78">
                  <c:v>1080.6097269899999</c:v>
                </c:pt>
                <c:pt idx="79">
                  <c:v>1088.0550510539999</c:v>
                </c:pt>
                <c:pt idx="80">
                  <c:v>1058.9121240960001</c:v>
                </c:pt>
                <c:pt idx="81">
                  <c:v>1024.6351122359999</c:v>
                </c:pt>
                <c:pt idx="82">
                  <c:v>998.78420969400008</c:v>
                </c:pt>
                <c:pt idx="83">
                  <c:v>972.42984411900011</c:v>
                </c:pt>
                <c:pt idx="84">
                  <c:v>976.74146789699989</c:v>
                </c:pt>
                <c:pt idx="85">
                  <c:v>1030.9904869020002</c:v>
                </c:pt>
                <c:pt idx="86">
                  <c:v>1111.1099501669999</c:v>
                </c:pt>
                <c:pt idx="87">
                  <c:v>1150.14711225</c:v>
                </c:pt>
                <c:pt idx="88">
                  <c:v>1151.382710157</c:v>
                </c:pt>
                <c:pt idx="89">
                  <c:v>1129.1075836800001</c:v>
                </c:pt>
                <c:pt idx="90">
                  <c:v>1119.900568149</c:v>
                </c:pt>
                <c:pt idx="91">
                  <c:v>1136.8047855960001</c:v>
                </c:pt>
                <c:pt idx="92">
                  <c:v>1185.8893927710001</c:v>
                </c:pt>
                <c:pt idx="93">
                  <c:v>1237.2372059100001</c:v>
                </c:pt>
                <c:pt idx="94">
                  <c:v>1259.4277426559997</c:v>
                </c:pt>
                <c:pt idx="95">
                  <c:v>1253.8860895319999</c:v>
                </c:pt>
                <c:pt idx="96">
                  <c:v>1244.102825169</c:v>
                </c:pt>
                <c:pt idx="97">
                  <c:v>1216.3091015699999</c:v>
                </c:pt>
                <c:pt idx="98">
                  <c:v>1193.2543320059999</c:v>
                </c:pt>
                <c:pt idx="99">
                  <c:v>1208.5200140729999</c:v>
                </c:pt>
                <c:pt idx="100">
                  <c:v>1239.5216483309998</c:v>
                </c:pt>
                <c:pt idx="101">
                  <c:v>1260.4921894080001</c:v>
                </c:pt>
                <c:pt idx="102">
                  <c:v>1270.4353761989998</c:v>
                </c:pt>
                <c:pt idx="103">
                  <c:v>1292.2201461330001</c:v>
                </c:pt>
                <c:pt idx="104">
                  <c:v>1301.0524138860001</c:v>
                </c:pt>
                <c:pt idx="105">
                  <c:v>1274.5201558650001</c:v>
                </c:pt>
                <c:pt idx="106">
                  <c:v>1259.5397664569998</c:v>
                </c:pt>
                <c:pt idx="107">
                  <c:v>1279.0903414979998</c:v>
                </c:pt>
                <c:pt idx="108">
                  <c:v>1265.424489234</c:v>
                </c:pt>
                <c:pt idx="109">
                  <c:v>1225.2494550389999</c:v>
                </c:pt>
                <c:pt idx="110">
                  <c:v>1195.2617251949998</c:v>
                </c:pt>
                <c:pt idx="111">
                  <c:v>1145.1701813520001</c:v>
                </c:pt>
                <c:pt idx="112">
                  <c:v>1097.7797660580002</c:v>
                </c:pt>
                <c:pt idx="113">
                  <c:v>1069.7802076980001</c:v>
                </c:pt>
                <c:pt idx="114">
                  <c:v>1038.539111181</c:v>
                </c:pt>
                <c:pt idx="115">
                  <c:v>992.94755350200012</c:v>
                </c:pt>
                <c:pt idx="116">
                  <c:v>943.85205649200009</c:v>
                </c:pt>
                <c:pt idx="117">
                  <c:v>901.04788011900007</c:v>
                </c:pt>
                <c:pt idx="118">
                  <c:v>829.28955553499998</c:v>
                </c:pt>
                <c:pt idx="119">
                  <c:v>769.31194215300002</c:v>
                </c:pt>
                <c:pt idx="120">
                  <c:v>758.015258937</c:v>
                </c:pt>
                <c:pt idx="121">
                  <c:v>739.71821843399994</c:v>
                </c:pt>
                <c:pt idx="122">
                  <c:v>726.73862098200004</c:v>
                </c:pt>
                <c:pt idx="123">
                  <c:v>723.61871715299992</c:v>
                </c:pt>
                <c:pt idx="124">
                  <c:v>758.56258188599998</c:v>
                </c:pt>
                <c:pt idx="125">
                  <c:v>818.91661090799994</c:v>
                </c:pt>
                <c:pt idx="126">
                  <c:v>864.09672328800013</c:v>
                </c:pt>
                <c:pt idx="127">
                  <c:v>918.23997162600006</c:v>
                </c:pt>
                <c:pt idx="128">
                  <c:v>956.5447911660001</c:v>
                </c:pt>
                <c:pt idx="129">
                  <c:v>954.66633178199993</c:v>
                </c:pt>
                <c:pt idx="130">
                  <c:v>954.09864508800001</c:v>
                </c:pt>
                <c:pt idx="131">
                  <c:v>936.56906588100003</c:v>
                </c:pt>
                <c:pt idx="132">
                  <c:v>878.87118884099982</c:v>
                </c:pt>
                <c:pt idx="133">
                  <c:v>827.52231215400002</c:v>
                </c:pt>
                <c:pt idx="134">
                  <c:v>795.98626446300011</c:v>
                </c:pt>
                <c:pt idx="135">
                  <c:v>778.54632060899996</c:v>
                </c:pt>
                <c:pt idx="136">
                  <c:v>747.33482608500003</c:v>
                </c:pt>
                <c:pt idx="137">
                  <c:v>722.54187108299993</c:v>
                </c:pt>
                <c:pt idx="138">
                  <c:v>697.78323410400003</c:v>
                </c:pt>
                <c:pt idx="139">
                  <c:v>682.96027360799985</c:v>
                </c:pt>
                <c:pt idx="140">
                  <c:v>693.50612857800002</c:v>
                </c:pt>
                <c:pt idx="141">
                  <c:v>722.50340739900003</c:v>
                </c:pt>
                <c:pt idx="142">
                  <c:v>752.91753647700011</c:v>
                </c:pt>
                <c:pt idx="143">
                  <c:v>783.11738304599999</c:v>
                </c:pt>
                <c:pt idx="144">
                  <c:v>805.34414970900002</c:v>
                </c:pt>
                <c:pt idx="145">
                  <c:v>819.79314595199992</c:v>
                </c:pt>
                <c:pt idx="146">
                  <c:v>808.51830973799997</c:v>
                </c:pt>
                <c:pt idx="147">
                  <c:v>767.31465583199997</c:v>
                </c:pt>
                <c:pt idx="148">
                  <c:v>752.71165651800004</c:v>
                </c:pt>
                <c:pt idx="149">
                  <c:v>772.51130341500004</c:v>
                </c:pt>
                <c:pt idx="150">
                  <c:v>743.66033572800006</c:v>
                </c:pt>
                <c:pt idx="151">
                  <c:v>704.55341732100021</c:v>
                </c:pt>
                <c:pt idx="152">
                  <c:v>670.56314761800002</c:v>
                </c:pt>
                <c:pt idx="153">
                  <c:v>657.44942156699994</c:v>
                </c:pt>
                <c:pt idx="154">
                  <c:v>654.20216428200001</c:v>
                </c:pt>
                <c:pt idx="155">
                  <c:v>677.24942288699992</c:v>
                </c:pt>
                <c:pt idx="156">
                  <c:v>687.37107704999994</c:v>
                </c:pt>
                <c:pt idx="157">
                  <c:v>664.93162729199992</c:v>
                </c:pt>
                <c:pt idx="158">
                  <c:v>638.14286959800006</c:v>
                </c:pt>
                <c:pt idx="159">
                  <c:v>623.3357442119999</c:v>
                </c:pt>
                <c:pt idx="160">
                  <c:v>628.77110865899999</c:v>
                </c:pt>
                <c:pt idx="161">
                  <c:v>620.05890585900011</c:v>
                </c:pt>
                <c:pt idx="162">
                  <c:v>645.57332807700004</c:v>
                </c:pt>
                <c:pt idx="163">
                  <c:v>674.007298644</c:v>
                </c:pt>
                <c:pt idx="164">
                  <c:v>693.75321804600003</c:v>
                </c:pt>
                <c:pt idx="165">
                  <c:v>684.54662715299992</c:v>
                </c:pt>
                <c:pt idx="166">
                  <c:v>691.16182903200013</c:v>
                </c:pt>
                <c:pt idx="167">
                  <c:v>704.40056131199992</c:v>
                </c:pt>
                <c:pt idx="168">
                  <c:v>698.74768065299997</c:v>
                </c:pt>
                <c:pt idx="169">
                  <c:v>721.03987411799994</c:v>
                </c:pt>
                <c:pt idx="170">
                  <c:v>756.47237600999995</c:v>
                </c:pt>
                <c:pt idx="171">
                  <c:v>765.46881164099989</c:v>
                </c:pt>
                <c:pt idx="172">
                  <c:v>736.49805065400005</c:v>
                </c:pt>
                <c:pt idx="173">
                  <c:v>708.59963081699993</c:v>
                </c:pt>
                <c:pt idx="174">
                  <c:v>686.09439509099991</c:v>
                </c:pt>
                <c:pt idx="175">
                  <c:v>660.612521292</c:v>
                </c:pt>
                <c:pt idx="176">
                  <c:v>667.32780856200009</c:v>
                </c:pt>
                <c:pt idx="177">
                  <c:v>680.11201413000015</c:v>
                </c:pt>
                <c:pt idx="178">
                  <c:v>653.33582594399991</c:v>
                </c:pt>
                <c:pt idx="179">
                  <c:v>623.704656054</c:v>
                </c:pt>
                <c:pt idx="180">
                  <c:v>622.29461897700003</c:v>
                </c:pt>
                <c:pt idx="181">
                  <c:v>647.34634713000003</c:v>
                </c:pt>
                <c:pt idx="182">
                  <c:v>696.33845492400008</c:v>
                </c:pt>
                <c:pt idx="183">
                  <c:v>729.10601400900009</c:v>
                </c:pt>
                <c:pt idx="184">
                  <c:v>744.99277509300009</c:v>
                </c:pt>
                <c:pt idx="185">
                  <c:v>742.97934127500014</c:v>
                </c:pt>
                <c:pt idx="186">
                  <c:v>731.85999575999995</c:v>
                </c:pt>
                <c:pt idx="187">
                  <c:v>704.16902683800004</c:v>
                </c:pt>
                <c:pt idx="188">
                  <c:v>682.56454977299995</c:v>
                </c:pt>
                <c:pt idx="189">
                  <c:v>657.89593502700006</c:v>
                </c:pt>
                <c:pt idx="190">
                  <c:v>648.47754872400003</c:v>
                </c:pt>
                <c:pt idx="191">
                  <c:v>678.71799360600005</c:v>
                </c:pt>
                <c:pt idx="192">
                  <c:v>672.38246541900003</c:v>
                </c:pt>
                <c:pt idx="193">
                  <c:v>676.171834956</c:v>
                </c:pt>
                <c:pt idx="194">
                  <c:v>676.4766378060001</c:v>
                </c:pt>
                <c:pt idx="195">
                  <c:v>653.52827521500001</c:v>
                </c:pt>
                <c:pt idx="196">
                  <c:v>654.69265688400003</c:v>
                </c:pt>
                <c:pt idx="197">
                  <c:v>680.76400281299993</c:v>
                </c:pt>
                <c:pt idx="198">
                  <c:v>682.02805937099993</c:v>
                </c:pt>
                <c:pt idx="199">
                  <c:v>602.89255126499995</c:v>
                </c:pt>
                <c:pt idx="200">
                  <c:v>648.16743566700006</c:v>
                </c:pt>
                <c:pt idx="201">
                  <c:v>610.15940814300006</c:v>
                </c:pt>
                <c:pt idx="202">
                  <c:v>587.90599326000006</c:v>
                </c:pt>
                <c:pt idx="203">
                  <c:v>578.39793496200002</c:v>
                </c:pt>
                <c:pt idx="204">
                  <c:v>577.70219089500006</c:v>
                </c:pt>
                <c:pt idx="205">
                  <c:v>592.51338382200004</c:v>
                </c:pt>
                <c:pt idx="206">
                  <c:v>583.320751578</c:v>
                </c:pt>
                <c:pt idx="207">
                  <c:v>530.35751021099998</c:v>
                </c:pt>
                <c:pt idx="208">
                  <c:v>465.82518369899998</c:v>
                </c:pt>
                <c:pt idx="209">
                  <c:v>421.036091865</c:v>
                </c:pt>
                <c:pt idx="210">
                  <c:v>394.53457108799995</c:v>
                </c:pt>
                <c:pt idx="211">
                  <c:v>417.42074495099996</c:v>
                </c:pt>
                <c:pt idx="212">
                  <c:v>465.08160619799997</c:v>
                </c:pt>
                <c:pt idx="213">
                  <c:v>478.05747648899995</c:v>
                </c:pt>
                <c:pt idx="214">
                  <c:v>461.82102071100002</c:v>
                </c:pt>
                <c:pt idx="215">
                  <c:v>468.40616898899998</c:v>
                </c:pt>
                <c:pt idx="216">
                  <c:v>474.35763293700001</c:v>
                </c:pt>
                <c:pt idx="217">
                  <c:v>484.20581325300003</c:v>
                </c:pt>
                <c:pt idx="218">
                  <c:v>485.58605015399996</c:v>
                </c:pt>
                <c:pt idx="219">
                  <c:v>499.54261046700003</c:v>
                </c:pt>
                <c:pt idx="220">
                  <c:v>485.86838978399999</c:v>
                </c:pt>
                <c:pt idx="221">
                  <c:v>455.72023903200005</c:v>
                </c:pt>
                <c:pt idx="222">
                  <c:v>438.301757904</c:v>
                </c:pt>
                <c:pt idx="223">
                  <c:v>426.11315725800006</c:v>
                </c:pt>
                <c:pt idx="224">
                  <c:v>409.72456547700006</c:v>
                </c:pt>
                <c:pt idx="225">
                  <c:v>409.16893995300006</c:v>
                </c:pt>
                <c:pt idx="226">
                  <c:v>411.879454248</c:v>
                </c:pt>
                <c:pt idx="227">
                  <c:v>403.41324705</c:v>
                </c:pt>
                <c:pt idx="228">
                  <c:v>401.42388609600005</c:v>
                </c:pt>
                <c:pt idx="229">
                  <c:v>397.14521835599999</c:v>
                </c:pt>
                <c:pt idx="230">
                  <c:v>391.401616569</c:v>
                </c:pt>
                <c:pt idx="231">
                  <c:v>380.61666241200004</c:v>
                </c:pt>
                <c:pt idx="232">
                  <c:v>375.02392383</c:v>
                </c:pt>
                <c:pt idx="233">
                  <c:v>384.90075642300002</c:v>
                </c:pt>
                <c:pt idx="234">
                  <c:v>390.67833269099998</c:v>
                </c:pt>
                <c:pt idx="235">
                  <c:v>393.77338766400004</c:v>
                </c:pt>
                <c:pt idx="236">
                  <c:v>394.29454032000007</c:v>
                </c:pt>
                <c:pt idx="237">
                  <c:v>395.08579455</c:v>
                </c:pt>
                <c:pt idx="238">
                  <c:v>411.87156031499995</c:v>
                </c:pt>
                <c:pt idx="239">
                  <c:v>442.15654085099993</c:v>
                </c:pt>
                <c:pt idx="240">
                  <c:v>472.13438070299998</c:v>
                </c:pt>
                <c:pt idx="241">
                  <c:v>482.40146101199997</c:v>
                </c:pt>
                <c:pt idx="242">
                  <c:v>484.66313926499998</c:v>
                </c:pt>
                <c:pt idx="243">
                  <c:v>496.52161967100005</c:v>
                </c:pt>
                <c:pt idx="244">
                  <c:v>492.99475649099998</c:v>
                </c:pt>
                <c:pt idx="245">
                  <c:v>492.65447162999999</c:v>
                </c:pt>
                <c:pt idx="246">
                  <c:v>515.25755274900007</c:v>
                </c:pt>
                <c:pt idx="247">
                  <c:v>540.75895617600008</c:v>
                </c:pt>
                <c:pt idx="248">
                  <c:v>527.96156888100006</c:v>
                </c:pt>
                <c:pt idx="249">
                  <c:v>513.71509538999999</c:v>
                </c:pt>
                <c:pt idx="250">
                  <c:v>496.62258446999999</c:v>
                </c:pt>
                <c:pt idx="251">
                  <c:v>470.23951732800003</c:v>
                </c:pt>
                <c:pt idx="252">
                  <c:v>447.86654862</c:v>
                </c:pt>
                <c:pt idx="253">
                  <c:v>460.68055389899996</c:v>
                </c:pt>
                <c:pt idx="254">
                  <c:v>466.33380451200003</c:v>
                </c:pt>
                <c:pt idx="255">
                  <c:v>474.03094049099997</c:v>
                </c:pt>
                <c:pt idx="256">
                  <c:v>457.44266989799996</c:v>
                </c:pt>
                <c:pt idx="257">
                  <c:v>495.53393660699999</c:v>
                </c:pt>
                <c:pt idx="258">
                  <c:v>539.48720451899999</c:v>
                </c:pt>
                <c:pt idx="259">
                  <c:v>571.20420816900003</c:v>
                </c:pt>
                <c:pt idx="260">
                  <c:v>604.79511345900005</c:v>
                </c:pt>
                <c:pt idx="261">
                  <c:v>636.33834474900016</c:v>
                </c:pt>
                <c:pt idx="262">
                  <c:v>653.81022071100006</c:v>
                </c:pt>
                <c:pt idx="263">
                  <c:v>685.44027828899993</c:v>
                </c:pt>
                <c:pt idx="264">
                  <c:v>702.01834752600007</c:v>
                </c:pt>
                <c:pt idx="265">
                  <c:v>713.76705380099997</c:v>
                </c:pt>
                <c:pt idx="266">
                  <c:v>756.53309803499997</c:v>
                </c:pt>
                <c:pt idx="267">
                  <c:v>788.72976592500004</c:v>
                </c:pt>
                <c:pt idx="268">
                  <c:v>811.09047100199996</c:v>
                </c:pt>
                <c:pt idx="269">
                  <c:v>812.93125273800013</c:v>
                </c:pt>
                <c:pt idx="270">
                  <c:v>816.87451160699993</c:v>
                </c:pt>
                <c:pt idx="271">
                  <c:v>827.58014745900005</c:v>
                </c:pt>
                <c:pt idx="272">
                  <c:v>794.89047485100002</c:v>
                </c:pt>
                <c:pt idx="273">
                  <c:v>782.64684889500006</c:v>
                </c:pt>
                <c:pt idx="274">
                  <c:v>793.06671983400008</c:v>
                </c:pt>
                <c:pt idx="275">
                  <c:v>810.82419656399998</c:v>
                </c:pt>
                <c:pt idx="276">
                  <c:v>803.61163271400005</c:v>
                </c:pt>
                <c:pt idx="277">
                  <c:v>794.29005578400006</c:v>
                </c:pt>
                <c:pt idx="278">
                  <c:v>779.55081026100004</c:v>
                </c:pt>
                <c:pt idx="279">
                  <c:v>775.83483557999989</c:v>
                </c:pt>
                <c:pt idx="280">
                  <c:v>786.13266801300006</c:v>
                </c:pt>
                <c:pt idx="281">
                  <c:v>823.10494821300006</c:v>
                </c:pt>
                <c:pt idx="282">
                  <c:v>860.26056628800006</c:v>
                </c:pt>
                <c:pt idx="283">
                  <c:v>860.64945350700009</c:v>
                </c:pt>
                <c:pt idx="284">
                  <c:v>847.51829079300012</c:v>
                </c:pt>
                <c:pt idx="285">
                  <c:v>827.34197222700004</c:v>
                </c:pt>
                <c:pt idx="286">
                  <c:v>845.94399227999997</c:v>
                </c:pt>
                <c:pt idx="287">
                  <c:v>863.52818090100004</c:v>
                </c:pt>
                <c:pt idx="288">
                  <c:v>899.92417934700006</c:v>
                </c:pt>
                <c:pt idx="289">
                  <c:v>931.81292963099986</c:v>
                </c:pt>
                <c:pt idx="290">
                  <c:v>944.47399501500001</c:v>
                </c:pt>
                <c:pt idx="291">
                  <c:v>948.98878194300005</c:v>
                </c:pt>
                <c:pt idx="292">
                  <c:v>959.88756605399999</c:v>
                </c:pt>
                <c:pt idx="293">
                  <c:v>944.62947288000009</c:v>
                </c:pt>
                <c:pt idx="294">
                  <c:v>943.26202301399996</c:v>
                </c:pt>
                <c:pt idx="295">
                  <c:v>954.28079953800011</c:v>
                </c:pt>
                <c:pt idx="296">
                  <c:v>959.20015962299999</c:v>
                </c:pt>
                <c:pt idx="297">
                  <c:v>954.35410176599999</c:v>
                </c:pt>
                <c:pt idx="298">
                  <c:v>947.05112945399992</c:v>
                </c:pt>
                <c:pt idx="299">
                  <c:v>950.36099647799995</c:v>
                </c:pt>
                <c:pt idx="300">
                  <c:v>955.74339110100004</c:v>
                </c:pt>
                <c:pt idx="301">
                  <c:v>965.83609706099992</c:v>
                </c:pt>
                <c:pt idx="302">
                  <c:v>988.31030547600005</c:v>
                </c:pt>
                <c:pt idx="303">
                  <c:v>1009.5802208069999</c:v>
                </c:pt>
                <c:pt idx="304">
                  <c:v>1002.343095099</c:v>
                </c:pt>
                <c:pt idx="305">
                  <c:v>877.63050123000005</c:v>
                </c:pt>
                <c:pt idx="306">
                  <c:v>977.51482353300003</c:v>
                </c:pt>
                <c:pt idx="307">
                  <c:v>962.18889866999996</c:v>
                </c:pt>
                <c:pt idx="308">
                  <c:v>953.00375134500007</c:v>
                </c:pt>
                <c:pt idx="309">
                  <c:v>944.39419497000006</c:v>
                </c:pt>
                <c:pt idx="310">
                  <c:v>947.3068691310001</c:v>
                </c:pt>
                <c:pt idx="311">
                  <c:v>931.74701141699984</c:v>
                </c:pt>
                <c:pt idx="312">
                  <c:v>915.71559571500006</c:v>
                </c:pt>
                <c:pt idx="313">
                  <c:v>895.88766565800006</c:v>
                </c:pt>
                <c:pt idx="314">
                  <c:v>894.28404006000005</c:v>
                </c:pt>
                <c:pt idx="315">
                  <c:v>892.49921456400011</c:v>
                </c:pt>
                <c:pt idx="316">
                  <c:v>919.54457720699997</c:v>
                </c:pt>
                <c:pt idx="317">
                  <c:v>945.71549907300005</c:v>
                </c:pt>
                <c:pt idx="318">
                  <c:v>955.35974443200007</c:v>
                </c:pt>
                <c:pt idx="319">
                  <c:v>964.82148677700002</c:v>
                </c:pt>
                <c:pt idx="320">
                  <c:v>973.84583487000009</c:v>
                </c:pt>
                <c:pt idx="321">
                  <c:v>975.14456694299997</c:v>
                </c:pt>
                <c:pt idx="322">
                  <c:v>984.56416987200009</c:v>
                </c:pt>
                <c:pt idx="323">
                  <c:v>1003.1144456549999</c:v>
                </c:pt>
                <c:pt idx="324">
                  <c:v>1001.182943628</c:v>
                </c:pt>
                <c:pt idx="325">
                  <c:v>966.36352107899995</c:v>
                </c:pt>
                <c:pt idx="326">
                  <c:v>960.60303477000002</c:v>
                </c:pt>
                <c:pt idx="327">
                  <c:v>961.39549790700005</c:v>
                </c:pt>
                <c:pt idx="328">
                  <c:v>971.86121449800009</c:v>
                </c:pt>
                <c:pt idx="329">
                  <c:v>990.34639623300006</c:v>
                </c:pt>
                <c:pt idx="330">
                  <c:v>1026.3601314779999</c:v>
                </c:pt>
                <c:pt idx="331">
                  <c:v>1073.9491178610001</c:v>
                </c:pt>
                <c:pt idx="332">
                  <c:v>1115.9201741940001</c:v>
                </c:pt>
                <c:pt idx="333">
                  <c:v>1126.1606490629999</c:v>
                </c:pt>
                <c:pt idx="334">
                  <c:v>1131.4285241370001</c:v>
                </c:pt>
                <c:pt idx="335">
                  <c:v>1132.4944837200001</c:v>
                </c:pt>
                <c:pt idx="336">
                  <c:v>1141.3876659150001</c:v>
                </c:pt>
                <c:pt idx="337">
                  <c:v>1166.5601857230001</c:v>
                </c:pt>
                <c:pt idx="338">
                  <c:v>1185.946453386</c:v>
                </c:pt>
                <c:pt idx="339">
                  <c:v>1184.3718118890001</c:v>
                </c:pt>
                <c:pt idx="340">
                  <c:v>1175.7211350990001</c:v>
                </c:pt>
                <c:pt idx="341">
                  <c:v>1175.4685220820002</c:v>
                </c:pt>
                <c:pt idx="342">
                  <c:v>1167.2075588160001</c:v>
                </c:pt>
                <c:pt idx="343">
                  <c:v>1161.4771916730001</c:v>
                </c:pt>
                <c:pt idx="344">
                  <c:v>1164.215168961</c:v>
                </c:pt>
                <c:pt idx="345">
                  <c:v>1174.660885344</c:v>
                </c:pt>
                <c:pt idx="346">
                  <c:v>1164.1419139770001</c:v>
                </c:pt>
                <c:pt idx="347">
                  <c:v>1117.5189893670001</c:v>
                </c:pt>
                <c:pt idx="348">
                  <c:v>1065.9726792599999</c:v>
                </c:pt>
                <c:pt idx="349">
                  <c:v>1027.4138514240001</c:v>
                </c:pt>
                <c:pt idx="350">
                  <c:v>985.88197680300004</c:v>
                </c:pt>
                <c:pt idx="351">
                  <c:v>952.19751844200005</c:v>
                </c:pt>
                <c:pt idx="352">
                  <c:v>912.27587465099998</c:v>
                </c:pt>
                <c:pt idx="353">
                  <c:v>862.96614739799998</c:v>
                </c:pt>
                <c:pt idx="354">
                  <c:v>839.64310147800006</c:v>
                </c:pt>
                <c:pt idx="355">
                  <c:v>820.56527426699995</c:v>
                </c:pt>
                <c:pt idx="356">
                  <c:v>785.80842974400002</c:v>
                </c:pt>
                <c:pt idx="357">
                  <c:v>786.28230891900012</c:v>
                </c:pt>
                <c:pt idx="358">
                  <c:v>813.65807414999995</c:v>
                </c:pt>
                <c:pt idx="359">
                  <c:v>837.54535069799999</c:v>
                </c:pt>
                <c:pt idx="360">
                  <c:v>826.09935979499994</c:v>
                </c:pt>
                <c:pt idx="361">
                  <c:v>825.10907161499995</c:v>
                </c:pt>
                <c:pt idx="362">
                  <c:v>818.50682417100006</c:v>
                </c:pt>
                <c:pt idx="363">
                  <c:v>819.89895856200008</c:v>
                </c:pt>
                <c:pt idx="364">
                  <c:v>844.46614676400009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17-4E66-9AB0-3FD9EF76C720}"/>
            </c:ext>
          </c:extLst>
        </c:ser>
        <c:ser>
          <c:idx val="2"/>
          <c:order val="1"/>
          <c:tx>
            <c:strRef>
              <c:f>[12]WinterOutlook2021_Data!$D$4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[12]WinterOutlook2021_Data!$D$20:$D$384</c:f>
              <c:numCache>
                <c:formatCode>General</c:formatCode>
                <c:ptCount val="365"/>
                <c:pt idx="0">
                  <c:v>870.92303721300004</c:v>
                </c:pt>
                <c:pt idx="1">
                  <c:v>935.10347590499998</c:v>
                </c:pt>
                <c:pt idx="2">
                  <c:v>980.06646072000001</c:v>
                </c:pt>
                <c:pt idx="3">
                  <c:v>1014.862209003</c:v>
                </c:pt>
                <c:pt idx="4">
                  <c:v>1031.158684563</c:v>
                </c:pt>
                <c:pt idx="5">
                  <c:v>1059.8295833249999</c:v>
                </c:pt>
                <c:pt idx="6">
                  <c:v>1089.2656985489998</c:v>
                </c:pt>
                <c:pt idx="7">
                  <c:v>1126.834088475</c:v>
                </c:pt>
                <c:pt idx="8">
                  <c:v>1150.172815032</c:v>
                </c:pt>
                <c:pt idx="9">
                  <c:v>1145.4294289890001</c:v>
                </c:pt>
                <c:pt idx="10">
                  <c:v>1130.2520067119999</c:v>
                </c:pt>
                <c:pt idx="11">
                  <c:v>1099.9672005510001</c:v>
                </c:pt>
                <c:pt idx="12">
                  <c:v>1091.3023974329999</c:v>
                </c:pt>
                <c:pt idx="13">
                  <c:v>1105.0123951229998</c:v>
                </c:pt>
                <c:pt idx="14">
                  <c:v>1250</c:v>
                </c:pt>
                <c:pt idx="15">
                  <c:v>1212.4559586780001</c:v>
                </c:pt>
                <c:pt idx="16">
                  <c:v>1252.1891655900001</c:v>
                </c:pt>
                <c:pt idx="17">
                  <c:v>1252.6395124170003</c:v>
                </c:pt>
                <c:pt idx="18">
                  <c:v>1231.0322654399999</c:v>
                </c:pt>
                <c:pt idx="19">
                  <c:v>1240.80774933</c:v>
                </c:pt>
                <c:pt idx="20">
                  <c:v>1232.5184654250002</c:v>
                </c:pt>
                <c:pt idx="21">
                  <c:v>1266.6529886369999</c:v>
                </c:pt>
                <c:pt idx="22">
                  <c:v>1299.4592322810001</c:v>
                </c:pt>
                <c:pt idx="23">
                  <c:v>1288.1998619670001</c:v>
                </c:pt>
                <c:pt idx="24">
                  <c:v>1288.2980460660001</c:v>
                </c:pt>
                <c:pt idx="25">
                  <c:v>1298.0676273390002</c:v>
                </c:pt>
                <c:pt idx="26">
                  <c:v>1286.6267053080001</c:v>
                </c:pt>
                <c:pt idx="27">
                  <c:v>1279.073986053</c:v>
                </c:pt>
                <c:pt idx="28">
                  <c:v>1300.7585933130001</c:v>
                </c:pt>
                <c:pt idx="29">
                  <c:v>1311.0242739720002</c:v>
                </c:pt>
                <c:pt idx="30">
                  <c:v>1279.1882762639998</c:v>
                </c:pt>
                <c:pt idx="31">
                  <c:v>1276.8961556700001</c:v>
                </c:pt>
                <c:pt idx="32">
                  <c:v>1286.265421605</c:v>
                </c:pt>
                <c:pt idx="33">
                  <c:v>1296.7700116380001</c:v>
                </c:pt>
                <c:pt idx="34">
                  <c:v>1306.4930526419998</c:v>
                </c:pt>
                <c:pt idx="35">
                  <c:v>1331.5609686540001</c:v>
                </c:pt>
                <c:pt idx="36">
                  <c:v>1334.87194275</c:v>
                </c:pt>
                <c:pt idx="37">
                  <c:v>1316.2153746629999</c:v>
                </c:pt>
                <c:pt idx="38">
                  <c:v>1308.09207474</c:v>
                </c:pt>
                <c:pt idx="39">
                  <c:v>1288.855829283</c:v>
                </c:pt>
                <c:pt idx="40">
                  <c:v>1284.0754486769999</c:v>
                </c:pt>
                <c:pt idx="41">
                  <c:v>1295.9345718059999</c:v>
                </c:pt>
                <c:pt idx="42">
                  <c:v>1312.321869027</c:v>
                </c:pt>
                <c:pt idx="43">
                  <c:v>1326.2818248629999</c:v>
                </c:pt>
                <c:pt idx="44">
                  <c:v>1298.5464474179998</c:v>
                </c:pt>
                <c:pt idx="45">
                  <c:v>1293.862945656</c:v>
                </c:pt>
                <c:pt idx="46">
                  <c:v>1303.9883856629999</c:v>
                </c:pt>
                <c:pt idx="47">
                  <c:v>1307.6778210270002</c:v>
                </c:pt>
                <c:pt idx="48">
                  <c:v>1290.9726891449998</c:v>
                </c:pt>
                <c:pt idx="49">
                  <c:v>1297.3156685849999</c:v>
                </c:pt>
                <c:pt idx="50">
                  <c:v>1291.0031553869999</c:v>
                </c:pt>
                <c:pt idx="51">
                  <c:v>1278.6442603950002</c:v>
                </c:pt>
                <c:pt idx="52">
                  <c:v>1291.430654067</c:v>
                </c:pt>
                <c:pt idx="53">
                  <c:v>1302.6478545539999</c:v>
                </c:pt>
                <c:pt idx="54">
                  <c:v>1316.4258007409999</c:v>
                </c:pt>
                <c:pt idx="55">
                  <c:v>1318.437716055</c:v>
                </c:pt>
                <c:pt idx="56">
                  <c:v>1324.126070262</c:v>
                </c:pt>
                <c:pt idx="57">
                  <c:v>1328.2081460459999</c:v>
                </c:pt>
                <c:pt idx="58">
                  <c:v>1329.7749508979998</c:v>
                </c:pt>
                <c:pt idx="59">
                  <c:v>1305.6149955599999</c:v>
                </c:pt>
                <c:pt idx="60">
                  <c:v>1265.794415892</c:v>
                </c:pt>
                <c:pt idx="61">
                  <c:v>1223.7358449780002</c:v>
                </c:pt>
                <c:pt idx="62">
                  <c:v>1172.4345268170002</c:v>
                </c:pt>
                <c:pt idx="63">
                  <c:v>1175.1577194300003</c:v>
                </c:pt>
                <c:pt idx="64">
                  <c:v>1200.7553814840001</c:v>
                </c:pt>
                <c:pt idx="65">
                  <c:v>1216.0052052840001</c:v>
                </c:pt>
                <c:pt idx="66">
                  <c:v>1242.9532464959998</c:v>
                </c:pt>
                <c:pt idx="67">
                  <c:v>1268.6274243</c:v>
                </c:pt>
                <c:pt idx="68">
                  <c:v>1267.3418008559997</c:v>
                </c:pt>
                <c:pt idx="69">
                  <c:v>1248.3222972929998</c:v>
                </c:pt>
                <c:pt idx="70">
                  <c:v>1206.869528379</c:v>
                </c:pt>
                <c:pt idx="71">
                  <c:v>1155.9700130910001</c:v>
                </c:pt>
                <c:pt idx="72">
                  <c:v>1076.4554477729998</c:v>
                </c:pt>
                <c:pt idx="73">
                  <c:v>992.21358057599991</c:v>
                </c:pt>
                <c:pt idx="74">
                  <c:v>923.43879159599999</c:v>
                </c:pt>
                <c:pt idx="75">
                  <c:v>892.47090359700007</c:v>
                </c:pt>
                <c:pt idx="76">
                  <c:v>858.82116074099997</c:v>
                </c:pt>
                <c:pt idx="77">
                  <c:v>817.30841761500005</c:v>
                </c:pt>
                <c:pt idx="78">
                  <c:v>802.45618239300006</c:v>
                </c:pt>
                <c:pt idx="79">
                  <c:v>755.7034642860001</c:v>
                </c:pt>
                <c:pt idx="80">
                  <c:v>727.22540883600016</c:v>
                </c:pt>
                <c:pt idx="81">
                  <c:v>710.92949880900005</c:v>
                </c:pt>
                <c:pt idx="82">
                  <c:v>723.20679318300006</c:v>
                </c:pt>
                <c:pt idx="83">
                  <c:v>753.98356525200018</c:v>
                </c:pt>
                <c:pt idx="84">
                  <c:v>812.40441043500016</c:v>
                </c:pt>
                <c:pt idx="85">
                  <c:v>876.57831197100006</c:v>
                </c:pt>
                <c:pt idx="86">
                  <c:v>939.88703925000004</c:v>
                </c:pt>
                <c:pt idx="87">
                  <c:v>970.54841375700016</c:v>
                </c:pt>
                <c:pt idx="88">
                  <c:v>968.53515952200019</c:v>
                </c:pt>
                <c:pt idx="89">
                  <c:v>947.58428050500004</c:v>
                </c:pt>
                <c:pt idx="90">
                  <c:v>967.21313039100005</c:v>
                </c:pt>
                <c:pt idx="91">
                  <c:v>1021.625339658</c:v>
                </c:pt>
                <c:pt idx="92">
                  <c:v>1085.243886021</c:v>
                </c:pt>
                <c:pt idx="93">
                  <c:v>1127.2033998449999</c:v>
                </c:pt>
                <c:pt idx="94">
                  <c:v>1151.7180927089998</c:v>
                </c:pt>
                <c:pt idx="95">
                  <c:v>1180.917865824</c:v>
                </c:pt>
                <c:pt idx="96">
                  <c:v>1193.3143720619998</c:v>
                </c:pt>
                <c:pt idx="97">
                  <c:v>1200.7831295219999</c:v>
                </c:pt>
                <c:pt idx="98">
                  <c:v>1204.4362631729998</c:v>
                </c:pt>
                <c:pt idx="99">
                  <c:v>1181.5871810579999</c:v>
                </c:pt>
                <c:pt idx="100">
                  <c:v>1140.8353519350001</c:v>
                </c:pt>
                <c:pt idx="101">
                  <c:v>1141.639910931</c:v>
                </c:pt>
                <c:pt idx="102">
                  <c:v>1153.930804137</c:v>
                </c:pt>
                <c:pt idx="103">
                  <c:v>1145.3016358289999</c:v>
                </c:pt>
                <c:pt idx="104">
                  <c:v>1153.4692606680001</c:v>
                </c:pt>
                <c:pt idx="105">
                  <c:v>1173.0883899149999</c:v>
                </c:pt>
                <c:pt idx="106">
                  <c:v>1194.8046727889998</c:v>
                </c:pt>
                <c:pt idx="107">
                  <c:v>1210.3859203169998</c:v>
                </c:pt>
                <c:pt idx="108">
                  <c:v>1215.1519444199998</c:v>
                </c:pt>
                <c:pt idx="109">
                  <c:v>1193.9664609989998</c:v>
                </c:pt>
                <c:pt idx="110">
                  <c:v>1160.2076188199999</c:v>
                </c:pt>
                <c:pt idx="111">
                  <c:v>1112.7264856530001</c:v>
                </c:pt>
                <c:pt idx="112">
                  <c:v>1077.3705973469998</c:v>
                </c:pt>
                <c:pt idx="113">
                  <c:v>1068.9129295949999</c:v>
                </c:pt>
                <c:pt idx="114">
                  <c:v>1095.5223290699998</c:v>
                </c:pt>
                <c:pt idx="115">
                  <c:v>1103.669008263</c:v>
                </c:pt>
                <c:pt idx="116">
                  <c:v>1081.1114652449999</c:v>
                </c:pt>
                <c:pt idx="117">
                  <c:v>1067.775713412</c:v>
                </c:pt>
                <c:pt idx="118">
                  <c:v>1063.789854312</c:v>
                </c:pt>
                <c:pt idx="119">
                  <c:v>1093.9855892579999</c:v>
                </c:pt>
                <c:pt idx="120">
                  <c:v>1150.0994206409998</c:v>
                </c:pt>
                <c:pt idx="121">
                  <c:v>1175.1616907159998</c:v>
                </c:pt>
                <c:pt idx="122">
                  <c:v>1154.2520513399998</c:v>
                </c:pt>
                <c:pt idx="123">
                  <c:v>1168.2246581519998</c:v>
                </c:pt>
                <c:pt idx="124">
                  <c:v>1186.8258566429997</c:v>
                </c:pt>
                <c:pt idx="125">
                  <c:v>1176.949437621</c:v>
                </c:pt>
                <c:pt idx="126">
                  <c:v>1188.6423444539998</c:v>
                </c:pt>
                <c:pt idx="127">
                  <c:v>1192.637951256</c:v>
                </c:pt>
                <c:pt idx="128">
                  <c:v>1149.6215088000001</c:v>
                </c:pt>
                <c:pt idx="129">
                  <c:v>1072.2626687879999</c:v>
                </c:pt>
                <c:pt idx="130">
                  <c:v>1058.675521587</c:v>
                </c:pt>
                <c:pt idx="131">
                  <c:v>966.22057459199993</c:v>
                </c:pt>
                <c:pt idx="132">
                  <c:v>933.38191393800003</c:v>
                </c:pt>
                <c:pt idx="133">
                  <c:v>939.85967613899993</c:v>
                </c:pt>
                <c:pt idx="134">
                  <c:v>964.84903691099998</c:v>
                </c:pt>
                <c:pt idx="135">
                  <c:v>946.32901188899984</c:v>
                </c:pt>
                <c:pt idx="136">
                  <c:v>924.40595402400015</c:v>
                </c:pt>
                <c:pt idx="137">
                  <c:v>921.43515635100016</c:v>
                </c:pt>
                <c:pt idx="138">
                  <c:v>941.79330870300009</c:v>
                </c:pt>
                <c:pt idx="139">
                  <c:v>941.76845584799992</c:v>
                </c:pt>
                <c:pt idx="140">
                  <c:v>973.91447259000006</c:v>
                </c:pt>
                <c:pt idx="141">
                  <c:v>1008.072506667</c:v>
                </c:pt>
                <c:pt idx="142">
                  <c:v>1011.817670049</c:v>
                </c:pt>
                <c:pt idx="143">
                  <c:v>1028.218051719</c:v>
                </c:pt>
                <c:pt idx="144">
                  <c:v>1031.165638638</c:v>
                </c:pt>
                <c:pt idx="145">
                  <c:v>1015.6238053470001</c:v>
                </c:pt>
                <c:pt idx="146">
                  <c:v>1023.033959694</c:v>
                </c:pt>
                <c:pt idx="147">
                  <c:v>1021.3722250919999</c:v>
                </c:pt>
                <c:pt idx="148">
                  <c:v>1007.693518182</c:v>
                </c:pt>
                <c:pt idx="149">
                  <c:v>879.62035536300004</c:v>
                </c:pt>
                <c:pt idx="150">
                  <c:v>804.38660580599992</c:v>
                </c:pt>
                <c:pt idx="151">
                  <c:v>724.17518972100004</c:v>
                </c:pt>
                <c:pt idx="152">
                  <c:v>639.54870893400005</c:v>
                </c:pt>
                <c:pt idx="153">
                  <c:v>560.83518749099994</c:v>
                </c:pt>
                <c:pt idx="154">
                  <c:v>507.30278575199998</c:v>
                </c:pt>
                <c:pt idx="155">
                  <c:v>497.28550530299998</c:v>
                </c:pt>
                <c:pt idx="156">
                  <c:v>495.11486056500001</c:v>
                </c:pt>
                <c:pt idx="157">
                  <c:v>462.54298947599995</c:v>
                </c:pt>
                <c:pt idx="158">
                  <c:v>428.15706233999998</c:v>
                </c:pt>
                <c:pt idx="159">
                  <c:v>395.37095496299997</c:v>
                </c:pt>
                <c:pt idx="160">
                  <c:v>374.55733687800006</c:v>
                </c:pt>
                <c:pt idx="161">
                  <c:v>413.45053942499999</c:v>
                </c:pt>
                <c:pt idx="162">
                  <c:v>451.67469095100006</c:v>
                </c:pt>
                <c:pt idx="163">
                  <c:v>458.26144664100002</c:v>
                </c:pt>
                <c:pt idx="164">
                  <c:v>500.29781250299999</c:v>
                </c:pt>
                <c:pt idx="165">
                  <c:v>551.20586463300003</c:v>
                </c:pt>
                <c:pt idx="166">
                  <c:v>580.75041302099987</c:v>
                </c:pt>
                <c:pt idx="167">
                  <c:v>624.69343707600001</c:v>
                </c:pt>
                <c:pt idx="168">
                  <c:v>589.18960241699995</c:v>
                </c:pt>
                <c:pt idx="169">
                  <c:v>514.86135024300006</c:v>
                </c:pt>
                <c:pt idx="170">
                  <c:v>447.83094905699994</c:v>
                </c:pt>
                <c:pt idx="171">
                  <c:v>381.444998532</c:v>
                </c:pt>
                <c:pt idx="172">
                  <c:v>347.65020404099999</c:v>
                </c:pt>
                <c:pt idx="173">
                  <c:v>315.18292809900004</c:v>
                </c:pt>
                <c:pt idx="174">
                  <c:v>310.48498111200001</c:v>
                </c:pt>
                <c:pt idx="175">
                  <c:v>322.06086809100003</c:v>
                </c:pt>
                <c:pt idx="176">
                  <c:v>355.78690098600003</c:v>
                </c:pt>
                <c:pt idx="177">
                  <c:v>371.34892541400001</c:v>
                </c:pt>
                <c:pt idx="178">
                  <c:v>339.00742443899998</c:v>
                </c:pt>
                <c:pt idx="179">
                  <c:v>314.66581099200005</c:v>
                </c:pt>
                <c:pt idx="180">
                  <c:v>295.618985796</c:v>
                </c:pt>
                <c:pt idx="181">
                  <c:v>302.49250084800002</c:v>
                </c:pt>
                <c:pt idx="182">
                  <c:v>318.95403234300005</c:v>
                </c:pt>
                <c:pt idx="183">
                  <c:v>293.18981463599999</c:v>
                </c:pt>
                <c:pt idx="184">
                  <c:v>272.97772864199999</c:v>
                </c:pt>
                <c:pt idx="185">
                  <c:v>274.71940297500004</c:v>
                </c:pt>
                <c:pt idx="186">
                  <c:v>270.35286604500004</c:v>
                </c:pt>
                <c:pt idx="187">
                  <c:v>250.48967057399997</c:v>
                </c:pt>
                <c:pt idx="188">
                  <c:v>245.999600163</c:v>
                </c:pt>
                <c:pt idx="189">
                  <c:v>249.713233476</c:v>
                </c:pt>
                <c:pt idx="190">
                  <c:v>257.36155263900002</c:v>
                </c:pt>
                <c:pt idx="191">
                  <c:v>252.58171422299998</c:v>
                </c:pt>
                <c:pt idx="192">
                  <c:v>250.90633679999999</c:v>
                </c:pt>
                <c:pt idx="193">
                  <c:v>246.21178440599999</c:v>
                </c:pt>
                <c:pt idx="194">
                  <c:v>237.81096411299998</c:v>
                </c:pt>
                <c:pt idx="195">
                  <c:v>230.21068121699997</c:v>
                </c:pt>
                <c:pt idx="196">
                  <c:v>253.393723542</c:v>
                </c:pt>
                <c:pt idx="197">
                  <c:v>269.48792186999998</c:v>
                </c:pt>
                <c:pt idx="198">
                  <c:v>270.3060438</c:v>
                </c:pt>
                <c:pt idx="199">
                  <c:v>268.49027785499999</c:v>
                </c:pt>
                <c:pt idx="200">
                  <c:v>304.19442949200004</c:v>
                </c:pt>
                <c:pt idx="201">
                  <c:v>321.98113993499999</c:v>
                </c:pt>
                <c:pt idx="202">
                  <c:v>333.71123505000003</c:v>
                </c:pt>
                <c:pt idx="203">
                  <c:v>380.44965040799997</c:v>
                </c:pt>
                <c:pt idx="204">
                  <c:v>439.07949449100005</c:v>
                </c:pt>
                <c:pt idx="205">
                  <c:v>470.12453538300002</c:v>
                </c:pt>
                <c:pt idx="206">
                  <c:v>469.44019265099996</c:v>
                </c:pt>
                <c:pt idx="207">
                  <c:v>474.85857176399998</c:v>
                </c:pt>
                <c:pt idx="208">
                  <c:v>478.23393692100001</c:v>
                </c:pt>
                <c:pt idx="209">
                  <c:v>456.35780657700008</c:v>
                </c:pt>
                <c:pt idx="210">
                  <c:v>447.77418567000001</c:v>
                </c:pt>
                <c:pt idx="211">
                  <c:v>442.56693683100002</c:v>
                </c:pt>
                <c:pt idx="212">
                  <c:v>404.72855386200001</c:v>
                </c:pt>
                <c:pt idx="213">
                  <c:v>394.821526866</c:v>
                </c:pt>
                <c:pt idx="214">
                  <c:v>362.12715022500004</c:v>
                </c:pt>
                <c:pt idx="215">
                  <c:v>331.64611964400007</c:v>
                </c:pt>
                <c:pt idx="216">
                  <c:v>316.988076234</c:v>
                </c:pt>
                <c:pt idx="217">
                  <c:v>333.54642324000002</c:v>
                </c:pt>
                <c:pt idx="218">
                  <c:v>349.24902209700002</c:v>
                </c:pt>
                <c:pt idx="219">
                  <c:v>366.29105168700005</c:v>
                </c:pt>
                <c:pt idx="220">
                  <c:v>375.19001792400002</c:v>
                </c:pt>
                <c:pt idx="221">
                  <c:v>386.55156836100002</c:v>
                </c:pt>
                <c:pt idx="222">
                  <c:v>391.88607756300001</c:v>
                </c:pt>
                <c:pt idx="223">
                  <c:v>402.70699826100002</c:v>
                </c:pt>
                <c:pt idx="224">
                  <c:v>399.09675462900003</c:v>
                </c:pt>
                <c:pt idx="225">
                  <c:v>403.56140321100003</c:v>
                </c:pt>
                <c:pt idx="226">
                  <c:v>389.48713186799995</c:v>
                </c:pt>
                <c:pt idx="227">
                  <c:v>383.64610569900009</c:v>
                </c:pt>
                <c:pt idx="228">
                  <c:v>357.23409649199999</c:v>
                </c:pt>
                <c:pt idx="229">
                  <c:v>359.88448452000006</c:v>
                </c:pt>
                <c:pt idx="230">
                  <c:v>347.91398310300002</c:v>
                </c:pt>
                <c:pt idx="231">
                  <c:v>339.31036496400003</c:v>
                </c:pt>
                <c:pt idx="232">
                  <c:v>379.846780884</c:v>
                </c:pt>
                <c:pt idx="233">
                  <c:v>384.46617709499998</c:v>
                </c:pt>
                <c:pt idx="234">
                  <c:v>390.46841020799997</c:v>
                </c:pt>
                <c:pt idx="235">
                  <c:v>420.34337643600003</c:v>
                </c:pt>
                <c:pt idx="236">
                  <c:v>398.09741410800001</c:v>
                </c:pt>
                <c:pt idx="237">
                  <c:v>384.43120305000008</c:v>
                </c:pt>
                <c:pt idx="238">
                  <c:v>425.819253264</c:v>
                </c:pt>
                <c:pt idx="239">
                  <c:v>462.53017742400004</c:v>
                </c:pt>
                <c:pt idx="240">
                  <c:v>477.80130501300005</c:v>
                </c:pt>
                <c:pt idx="241">
                  <c:v>474.92603991599998</c:v>
                </c:pt>
                <c:pt idx="242">
                  <c:v>447.06943278599999</c:v>
                </c:pt>
                <c:pt idx="243">
                  <c:v>432.95148706200007</c:v>
                </c:pt>
                <c:pt idx="244">
                  <c:v>428.80353193800005</c:v>
                </c:pt>
                <c:pt idx="245">
                  <c:v>430.48971540299999</c:v>
                </c:pt>
                <c:pt idx="246">
                  <c:v>436.18019921700005</c:v>
                </c:pt>
                <c:pt idx="247">
                  <c:v>419.08004546400002</c:v>
                </c:pt>
                <c:pt idx="248">
                  <c:v>404.17774527300003</c:v>
                </c:pt>
                <c:pt idx="249">
                  <c:v>387.46853738700003</c:v>
                </c:pt>
                <c:pt idx="250">
                  <c:v>378.91985360400002</c:v>
                </c:pt>
                <c:pt idx="251">
                  <c:v>367.30660992000003</c:v>
                </c:pt>
                <c:pt idx="252">
                  <c:v>379.721338764</c:v>
                </c:pt>
                <c:pt idx="253">
                  <c:v>393.45128606999998</c:v>
                </c:pt>
                <c:pt idx="254">
                  <c:v>399.40606723499997</c:v>
                </c:pt>
                <c:pt idx="255">
                  <c:v>384.232570581</c:v>
                </c:pt>
                <c:pt idx="256">
                  <c:v>408.13625595600007</c:v>
                </c:pt>
                <c:pt idx="257">
                  <c:v>448.10815890000003</c:v>
                </c:pt>
                <c:pt idx="258">
                  <c:v>460.33990038599995</c:v>
                </c:pt>
                <c:pt idx="259">
                  <c:v>497.20318263299998</c:v>
                </c:pt>
                <c:pt idx="260">
                  <c:v>528.17441677199997</c:v>
                </c:pt>
                <c:pt idx="261">
                  <c:v>551.32096775699995</c:v>
                </c:pt>
                <c:pt idx="262">
                  <c:v>556.62785605199997</c:v>
                </c:pt>
                <c:pt idx="263">
                  <c:v>564.30055832700009</c:v>
                </c:pt>
                <c:pt idx="264">
                  <c:v>590.24929472999997</c:v>
                </c:pt>
                <c:pt idx="265">
                  <c:v>609.53543626800001</c:v>
                </c:pt>
                <c:pt idx="266">
                  <c:v>647.80343431799997</c:v>
                </c:pt>
                <c:pt idx="267">
                  <c:v>691.08699593100005</c:v>
                </c:pt>
                <c:pt idx="268">
                  <c:v>705.30957269999999</c:v>
                </c:pt>
                <c:pt idx="269">
                  <c:v>724.74953447099995</c:v>
                </c:pt>
                <c:pt idx="270">
                  <c:v>726.9668755319999</c:v>
                </c:pt>
                <c:pt idx="271">
                  <c:v>708.18663223199997</c:v>
                </c:pt>
                <c:pt idx="272">
                  <c:v>707.74638064800001</c:v>
                </c:pt>
                <c:pt idx="273">
                  <c:v>721.22189901899992</c:v>
                </c:pt>
                <c:pt idx="274">
                  <c:v>755.14938962999986</c:v>
                </c:pt>
                <c:pt idx="275">
                  <c:v>767.40975316799995</c:v>
                </c:pt>
                <c:pt idx="276">
                  <c:v>768.88767224699995</c:v>
                </c:pt>
                <c:pt idx="277">
                  <c:v>766.65681642599998</c:v>
                </c:pt>
                <c:pt idx="278">
                  <c:v>764.09567194199997</c:v>
                </c:pt>
                <c:pt idx="279">
                  <c:v>767.24347381799987</c:v>
                </c:pt>
                <c:pt idx="280">
                  <c:v>790.87038068399988</c:v>
                </c:pt>
                <c:pt idx="281">
                  <c:v>814.36132257299994</c:v>
                </c:pt>
                <c:pt idx="282">
                  <c:v>817.07941357799996</c:v>
                </c:pt>
                <c:pt idx="283">
                  <c:v>829.56625759799999</c:v>
                </c:pt>
                <c:pt idx="284">
                  <c:v>839.35127761500007</c:v>
                </c:pt>
                <c:pt idx="285">
                  <c:v>829.00687329300001</c:v>
                </c:pt>
                <c:pt idx="286">
                  <c:v>813.79333753499998</c:v>
                </c:pt>
                <c:pt idx="287">
                  <c:v>846.74947262700005</c:v>
                </c:pt>
                <c:pt idx="288">
                  <c:v>877.390517241</c:v>
                </c:pt>
                <c:pt idx="289">
                  <c:v>885.11611484699995</c:v>
                </c:pt>
                <c:pt idx="290">
                  <c:v>879.20220374099995</c:v>
                </c:pt>
                <c:pt idx="291">
                  <c:v>868.30050649799989</c:v>
                </c:pt>
                <c:pt idx="292">
                  <c:v>868.109464968</c:v>
                </c:pt>
                <c:pt idx="293">
                  <c:v>876.96709688999988</c:v>
                </c:pt>
                <c:pt idx="294">
                  <c:v>912.24900239399994</c:v>
                </c:pt>
                <c:pt idx="295">
                  <c:v>940.63581080100005</c:v>
                </c:pt>
                <c:pt idx="296">
                  <c:v>937.68272879099993</c:v>
                </c:pt>
                <c:pt idx="297">
                  <c:v>912.29127368399998</c:v>
                </c:pt>
                <c:pt idx="298">
                  <c:v>916.98105322499998</c:v>
                </c:pt>
                <c:pt idx="299">
                  <c:v>844.48919579099993</c:v>
                </c:pt>
                <c:pt idx="300">
                  <c:v>850.36545091800008</c:v>
                </c:pt>
                <c:pt idx="301">
                  <c:v>886.16839989599998</c:v>
                </c:pt>
                <c:pt idx="302">
                  <c:v>927.67803012599995</c:v>
                </c:pt>
                <c:pt idx="303">
                  <c:v>932.09097145199996</c:v>
                </c:pt>
                <c:pt idx="304">
                  <c:v>958.75987734900002</c:v>
                </c:pt>
                <c:pt idx="305">
                  <c:v>977.54042615399999</c:v>
                </c:pt>
                <c:pt idx="306">
                  <c:v>969.46106501100007</c:v>
                </c:pt>
                <c:pt idx="307">
                  <c:v>956.31519192900009</c:v>
                </c:pt>
                <c:pt idx="308">
                  <c:v>976.91745681899999</c:v>
                </c:pt>
                <c:pt idx="309">
                  <c:v>1001.3052819659999</c:v>
                </c:pt>
                <c:pt idx="310">
                  <c:v>1007.909831067</c:v>
                </c:pt>
                <c:pt idx="311">
                  <c:v>1014.592752477</c:v>
                </c:pt>
                <c:pt idx="312">
                  <c:v>1023.614402361</c:v>
                </c:pt>
                <c:pt idx="313">
                  <c:v>1047.1056713309999</c:v>
                </c:pt>
                <c:pt idx="314">
                  <c:v>1066.3940176199999</c:v>
                </c:pt>
                <c:pt idx="315">
                  <c:v>1104.5340239549998</c:v>
                </c:pt>
                <c:pt idx="316">
                  <c:v>1134.0911045580001</c:v>
                </c:pt>
                <c:pt idx="317">
                  <c:v>1133.0717591790001</c:v>
                </c:pt>
                <c:pt idx="318">
                  <c:v>1150.9238794979999</c:v>
                </c:pt>
                <c:pt idx="319">
                  <c:v>1175.4368165219998</c:v>
                </c:pt>
                <c:pt idx="320">
                  <c:v>1202.631966081</c:v>
                </c:pt>
                <c:pt idx="321">
                  <c:v>1208.0385591180002</c:v>
                </c:pt>
                <c:pt idx="322">
                  <c:v>1251.3975867900001</c:v>
                </c:pt>
                <c:pt idx="323">
                  <c:v>1270.34720913</c:v>
                </c:pt>
                <c:pt idx="324">
                  <c:v>1246.3162123349998</c:v>
                </c:pt>
                <c:pt idx="325">
                  <c:v>1220.488788294</c:v>
                </c:pt>
                <c:pt idx="326">
                  <c:v>1226.9866987589999</c:v>
                </c:pt>
                <c:pt idx="327">
                  <c:v>1222.789759047</c:v>
                </c:pt>
                <c:pt idx="328">
                  <c:v>1223.6064477540001</c:v>
                </c:pt>
                <c:pt idx="329">
                  <c:v>1229.3585980080002</c:v>
                </c:pt>
                <c:pt idx="330">
                  <c:v>1253.9439928200002</c:v>
                </c:pt>
                <c:pt idx="331">
                  <c:v>1263.2386495049998</c:v>
                </c:pt>
                <c:pt idx="332">
                  <c:v>1244.5624336799999</c:v>
                </c:pt>
                <c:pt idx="333">
                  <c:v>1217.03504376</c:v>
                </c:pt>
                <c:pt idx="334">
                  <c:v>1186.314141999</c:v>
                </c:pt>
                <c:pt idx="335">
                  <c:v>1173.9444086010001</c:v>
                </c:pt>
                <c:pt idx="336">
                  <c:v>1174.4615292419999</c:v>
                </c:pt>
                <c:pt idx="337">
                  <c:v>1179.0470317890001</c:v>
                </c:pt>
                <c:pt idx="338">
                  <c:v>1137.1306138860002</c:v>
                </c:pt>
                <c:pt idx="339">
                  <c:v>1116.88094901</c:v>
                </c:pt>
                <c:pt idx="340">
                  <c:v>1102.7853605790001</c:v>
                </c:pt>
                <c:pt idx="341">
                  <c:v>1077.129124242</c:v>
                </c:pt>
                <c:pt idx="342">
                  <c:v>1069.3081396979999</c:v>
                </c:pt>
                <c:pt idx="343">
                  <c:v>1070.2863206729999</c:v>
                </c:pt>
                <c:pt idx="344">
                  <c:v>1096.2959713319999</c:v>
                </c:pt>
                <c:pt idx="345">
                  <c:v>1084.2043487609999</c:v>
                </c:pt>
                <c:pt idx="346">
                  <c:v>1083.2663160720001</c:v>
                </c:pt>
                <c:pt idx="347">
                  <c:v>1075.1879189669999</c:v>
                </c:pt>
                <c:pt idx="348">
                  <c:v>1048.7220981</c:v>
                </c:pt>
                <c:pt idx="349">
                  <c:v>1042.620238086</c:v>
                </c:pt>
                <c:pt idx="350">
                  <c:v>1048.9361759160001</c:v>
                </c:pt>
                <c:pt idx="351">
                  <c:v>1069.4636873129998</c:v>
                </c:pt>
                <c:pt idx="352">
                  <c:v>1068.7326862949999</c:v>
                </c:pt>
                <c:pt idx="353">
                  <c:v>1077.6665039100001</c:v>
                </c:pt>
                <c:pt idx="354">
                  <c:v>1027.5476747039997</c:v>
                </c:pt>
                <c:pt idx="355">
                  <c:v>1008.1624602659999</c:v>
                </c:pt>
                <c:pt idx="356">
                  <c:v>1002.235935663</c:v>
                </c:pt>
                <c:pt idx="357">
                  <c:v>995.59778938199986</c:v>
                </c:pt>
                <c:pt idx="358">
                  <c:v>1003.9674856439999</c:v>
                </c:pt>
                <c:pt idx="359">
                  <c:v>972.49812778800003</c:v>
                </c:pt>
                <c:pt idx="360">
                  <c:v>951.39756229499994</c:v>
                </c:pt>
                <c:pt idx="361">
                  <c:v>946.74926940299997</c:v>
                </c:pt>
                <c:pt idx="362">
                  <c:v>962.52515421299995</c:v>
                </c:pt>
                <c:pt idx="363">
                  <c:v>940.56415132500001</c:v>
                </c:pt>
                <c:pt idx="364">
                  <c:v>932.19479348999994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7-4E66-9AB0-3FD9EF76C720}"/>
            </c:ext>
          </c:extLst>
        </c:ser>
        <c:ser>
          <c:idx val="3"/>
          <c:order val="2"/>
          <c:tx>
            <c:strRef>
              <c:f>[12]WinterOutlook2021_Data!$E$4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[12]WinterOutlook2021_Data!$E$20:$E$384</c:f>
              <c:numCache>
                <c:formatCode>General</c:formatCode>
                <c:ptCount val="365"/>
                <c:pt idx="0">
                  <c:v>927</c:v>
                </c:pt>
                <c:pt idx="1">
                  <c:v>1027</c:v>
                </c:pt>
                <c:pt idx="2">
                  <c:v>1038</c:v>
                </c:pt>
                <c:pt idx="3">
                  <c:v>1050</c:v>
                </c:pt>
                <c:pt idx="4">
                  <c:v>1057</c:v>
                </c:pt>
                <c:pt idx="5">
                  <c:v>1058</c:v>
                </c:pt>
                <c:pt idx="6">
                  <c:v>1059</c:v>
                </c:pt>
                <c:pt idx="7">
                  <c:v>1070</c:v>
                </c:pt>
                <c:pt idx="8">
                  <c:v>1080</c:v>
                </c:pt>
                <c:pt idx="9">
                  <c:v>1092</c:v>
                </c:pt>
                <c:pt idx="10">
                  <c:v>1122</c:v>
                </c:pt>
                <c:pt idx="11">
                  <c:v>1156</c:v>
                </c:pt>
                <c:pt idx="12">
                  <c:v>1202</c:v>
                </c:pt>
                <c:pt idx="13">
                  <c:v>1261</c:v>
                </c:pt>
                <c:pt idx="14">
                  <c:v>1272</c:v>
                </c:pt>
                <c:pt idx="15">
                  <c:v>1285</c:v>
                </c:pt>
                <c:pt idx="16">
                  <c:v>1326</c:v>
                </c:pt>
                <c:pt idx="17">
                  <c:v>1349</c:v>
                </c:pt>
                <c:pt idx="18">
                  <c:v>1325</c:v>
                </c:pt>
                <c:pt idx="19">
                  <c:v>1323</c:v>
                </c:pt>
                <c:pt idx="20">
                  <c:v>1355</c:v>
                </c:pt>
                <c:pt idx="21">
                  <c:v>1390</c:v>
                </c:pt>
                <c:pt idx="22">
                  <c:v>1400</c:v>
                </c:pt>
                <c:pt idx="23">
                  <c:v>1404</c:v>
                </c:pt>
                <c:pt idx="24">
                  <c:v>1395</c:v>
                </c:pt>
                <c:pt idx="25">
                  <c:v>1395</c:v>
                </c:pt>
                <c:pt idx="26">
                  <c:v>1394</c:v>
                </c:pt>
                <c:pt idx="27">
                  <c:v>1393</c:v>
                </c:pt>
                <c:pt idx="28">
                  <c:v>1377</c:v>
                </c:pt>
                <c:pt idx="29">
                  <c:v>1353</c:v>
                </c:pt>
                <c:pt idx="30">
                  <c:v>1320</c:v>
                </c:pt>
                <c:pt idx="31">
                  <c:v>1281</c:v>
                </c:pt>
                <c:pt idx="32">
                  <c:v>1262</c:v>
                </c:pt>
                <c:pt idx="33">
                  <c:v>1260</c:v>
                </c:pt>
                <c:pt idx="34">
                  <c:v>1292</c:v>
                </c:pt>
                <c:pt idx="35">
                  <c:v>1314</c:v>
                </c:pt>
                <c:pt idx="36">
                  <c:v>1321</c:v>
                </c:pt>
                <c:pt idx="37">
                  <c:v>1332</c:v>
                </c:pt>
                <c:pt idx="38">
                  <c:v>1340</c:v>
                </c:pt>
                <c:pt idx="39">
                  <c:v>1315</c:v>
                </c:pt>
                <c:pt idx="40">
                  <c:v>1325</c:v>
                </c:pt>
                <c:pt idx="41">
                  <c:v>1353</c:v>
                </c:pt>
                <c:pt idx="42">
                  <c:v>1383</c:v>
                </c:pt>
                <c:pt idx="43">
                  <c:v>1397</c:v>
                </c:pt>
                <c:pt idx="44">
                  <c:v>1390</c:v>
                </c:pt>
                <c:pt idx="45">
                  <c:v>1396</c:v>
                </c:pt>
                <c:pt idx="46">
                  <c:v>1398</c:v>
                </c:pt>
                <c:pt idx="47">
                  <c:v>1404</c:v>
                </c:pt>
                <c:pt idx="48">
                  <c:v>1419</c:v>
                </c:pt>
                <c:pt idx="49">
                  <c:v>1421</c:v>
                </c:pt>
                <c:pt idx="50">
                  <c:v>1423</c:v>
                </c:pt>
                <c:pt idx="51">
                  <c:v>1422</c:v>
                </c:pt>
                <c:pt idx="52">
                  <c:v>1419</c:v>
                </c:pt>
                <c:pt idx="53">
                  <c:v>1400</c:v>
                </c:pt>
                <c:pt idx="54">
                  <c:v>1395</c:v>
                </c:pt>
                <c:pt idx="55">
                  <c:v>1400</c:v>
                </c:pt>
                <c:pt idx="56">
                  <c:v>1404</c:v>
                </c:pt>
                <c:pt idx="57">
                  <c:v>1387</c:v>
                </c:pt>
                <c:pt idx="58">
                  <c:v>1347</c:v>
                </c:pt>
                <c:pt idx="59">
                  <c:v>1351</c:v>
                </c:pt>
                <c:pt idx="60">
                  <c:v>1359</c:v>
                </c:pt>
                <c:pt idx="61">
                  <c:v>1364</c:v>
                </c:pt>
                <c:pt idx="62">
                  <c:v>1354</c:v>
                </c:pt>
                <c:pt idx="63">
                  <c:v>1379</c:v>
                </c:pt>
                <c:pt idx="64">
                  <c:v>1381</c:v>
                </c:pt>
                <c:pt idx="65">
                  <c:v>1357</c:v>
                </c:pt>
                <c:pt idx="66">
                  <c:v>1335</c:v>
                </c:pt>
                <c:pt idx="67">
                  <c:v>1344</c:v>
                </c:pt>
                <c:pt idx="68">
                  <c:v>1362</c:v>
                </c:pt>
                <c:pt idx="69">
                  <c:v>1379</c:v>
                </c:pt>
                <c:pt idx="70">
                  <c:v>1380</c:v>
                </c:pt>
                <c:pt idx="71">
                  <c:v>1365</c:v>
                </c:pt>
                <c:pt idx="72">
                  <c:v>1359</c:v>
                </c:pt>
                <c:pt idx="73">
                  <c:v>1351</c:v>
                </c:pt>
                <c:pt idx="74">
                  <c:v>1332</c:v>
                </c:pt>
                <c:pt idx="75">
                  <c:v>1308</c:v>
                </c:pt>
                <c:pt idx="76">
                  <c:v>1292</c:v>
                </c:pt>
                <c:pt idx="77">
                  <c:v>1286</c:v>
                </c:pt>
                <c:pt idx="78">
                  <c:v>1275</c:v>
                </c:pt>
                <c:pt idx="79">
                  <c:v>1264</c:v>
                </c:pt>
                <c:pt idx="80">
                  <c:v>1254</c:v>
                </c:pt>
                <c:pt idx="81">
                  <c:v>1244</c:v>
                </c:pt>
                <c:pt idx="82">
                  <c:v>1254</c:v>
                </c:pt>
                <c:pt idx="83">
                  <c:v>1293</c:v>
                </c:pt>
                <c:pt idx="84">
                  <c:v>1298</c:v>
                </c:pt>
                <c:pt idx="85">
                  <c:v>1298</c:v>
                </c:pt>
                <c:pt idx="86">
                  <c:v>1329</c:v>
                </c:pt>
                <c:pt idx="87">
                  <c:v>1362</c:v>
                </c:pt>
                <c:pt idx="88">
                  <c:v>1372</c:v>
                </c:pt>
                <c:pt idx="89">
                  <c:v>1377</c:v>
                </c:pt>
                <c:pt idx="90">
                  <c:v>1404</c:v>
                </c:pt>
                <c:pt idx="91">
                  <c:v>1425</c:v>
                </c:pt>
                <c:pt idx="92">
                  <c:v>1435</c:v>
                </c:pt>
                <c:pt idx="93">
                  <c:v>1428</c:v>
                </c:pt>
                <c:pt idx="94">
                  <c:v>1439</c:v>
                </c:pt>
                <c:pt idx="95">
                  <c:v>1418</c:v>
                </c:pt>
                <c:pt idx="96">
                  <c:v>1403</c:v>
                </c:pt>
                <c:pt idx="97">
                  <c:v>1405</c:v>
                </c:pt>
                <c:pt idx="98">
                  <c:v>1425</c:v>
                </c:pt>
                <c:pt idx="99">
                  <c:v>1430</c:v>
                </c:pt>
                <c:pt idx="100">
                  <c:v>1423</c:v>
                </c:pt>
                <c:pt idx="101">
                  <c:v>1387</c:v>
                </c:pt>
                <c:pt idx="102">
                  <c:v>1344</c:v>
                </c:pt>
                <c:pt idx="103">
                  <c:v>1328</c:v>
                </c:pt>
                <c:pt idx="104">
                  <c:v>1337</c:v>
                </c:pt>
                <c:pt idx="105">
                  <c:v>1365</c:v>
                </c:pt>
                <c:pt idx="106">
                  <c:v>1377</c:v>
                </c:pt>
                <c:pt idx="107">
                  <c:v>1378</c:v>
                </c:pt>
                <c:pt idx="108">
                  <c:v>1392</c:v>
                </c:pt>
                <c:pt idx="109">
                  <c:v>1388</c:v>
                </c:pt>
                <c:pt idx="110">
                  <c:v>1377</c:v>
                </c:pt>
                <c:pt idx="111">
                  <c:v>1372</c:v>
                </c:pt>
                <c:pt idx="112">
                  <c:v>1353</c:v>
                </c:pt>
                <c:pt idx="113">
                  <c:v>1360</c:v>
                </c:pt>
                <c:pt idx="114">
                  <c:v>1327</c:v>
                </c:pt>
                <c:pt idx="115">
                  <c:v>1275</c:v>
                </c:pt>
                <c:pt idx="116">
                  <c:v>1220</c:v>
                </c:pt>
                <c:pt idx="117">
                  <c:v>1232</c:v>
                </c:pt>
                <c:pt idx="118">
                  <c:v>1282</c:v>
                </c:pt>
                <c:pt idx="119">
                  <c:v>1307</c:v>
                </c:pt>
                <c:pt idx="120">
                  <c:v>1283</c:v>
                </c:pt>
                <c:pt idx="121">
                  <c:v>1256</c:v>
                </c:pt>
                <c:pt idx="122">
                  <c:v>1216</c:v>
                </c:pt>
                <c:pt idx="123">
                  <c:v>1156</c:v>
                </c:pt>
                <c:pt idx="124">
                  <c:v>1123</c:v>
                </c:pt>
                <c:pt idx="125">
                  <c:v>1088</c:v>
                </c:pt>
                <c:pt idx="126">
                  <c:v>1067</c:v>
                </c:pt>
                <c:pt idx="127">
                  <c:v>1021</c:v>
                </c:pt>
                <c:pt idx="128">
                  <c:v>982</c:v>
                </c:pt>
                <c:pt idx="129">
                  <c:v>968</c:v>
                </c:pt>
                <c:pt idx="130">
                  <c:v>950</c:v>
                </c:pt>
                <c:pt idx="131">
                  <c:v>950</c:v>
                </c:pt>
                <c:pt idx="132">
                  <c:v>957</c:v>
                </c:pt>
                <c:pt idx="133">
                  <c:v>960</c:v>
                </c:pt>
                <c:pt idx="134">
                  <c:v>924</c:v>
                </c:pt>
                <c:pt idx="135">
                  <c:v>891</c:v>
                </c:pt>
                <c:pt idx="136">
                  <c:v>880</c:v>
                </c:pt>
                <c:pt idx="137">
                  <c:v>857</c:v>
                </c:pt>
                <c:pt idx="138">
                  <c:v>858</c:v>
                </c:pt>
                <c:pt idx="139">
                  <c:v>882</c:v>
                </c:pt>
                <c:pt idx="140">
                  <c:v>907</c:v>
                </c:pt>
                <c:pt idx="141">
                  <c:v>903</c:v>
                </c:pt>
                <c:pt idx="142">
                  <c:v>894</c:v>
                </c:pt>
                <c:pt idx="143">
                  <c:v>894</c:v>
                </c:pt>
                <c:pt idx="144">
                  <c:v>906</c:v>
                </c:pt>
                <c:pt idx="145">
                  <c:v>897</c:v>
                </c:pt>
                <c:pt idx="146">
                  <c:v>897</c:v>
                </c:pt>
                <c:pt idx="147">
                  <c:v>903</c:v>
                </c:pt>
                <c:pt idx="148">
                  <c:v>907</c:v>
                </c:pt>
                <c:pt idx="149">
                  <c:v>906</c:v>
                </c:pt>
                <c:pt idx="150">
                  <c:v>901</c:v>
                </c:pt>
                <c:pt idx="151">
                  <c:v>871</c:v>
                </c:pt>
                <c:pt idx="152">
                  <c:v>851</c:v>
                </c:pt>
                <c:pt idx="153">
                  <c:v>877</c:v>
                </c:pt>
                <c:pt idx="154">
                  <c:v>868</c:v>
                </c:pt>
                <c:pt idx="155">
                  <c:v>860</c:v>
                </c:pt>
                <c:pt idx="156">
                  <c:v>842</c:v>
                </c:pt>
                <c:pt idx="157">
                  <c:v>842</c:v>
                </c:pt>
                <c:pt idx="158">
                  <c:v>827</c:v>
                </c:pt>
                <c:pt idx="159">
                  <c:v>793</c:v>
                </c:pt>
                <c:pt idx="160">
                  <c:v>774</c:v>
                </c:pt>
                <c:pt idx="161">
                  <c:v>748</c:v>
                </c:pt>
                <c:pt idx="162">
                  <c:v>720</c:v>
                </c:pt>
                <c:pt idx="163">
                  <c:v>730</c:v>
                </c:pt>
                <c:pt idx="164">
                  <c:v>712</c:v>
                </c:pt>
                <c:pt idx="165">
                  <c:v>705</c:v>
                </c:pt>
                <c:pt idx="166">
                  <c:v>705</c:v>
                </c:pt>
                <c:pt idx="167">
                  <c:v>699</c:v>
                </c:pt>
                <c:pt idx="168">
                  <c:v>684</c:v>
                </c:pt>
                <c:pt idx="169">
                  <c:v>627</c:v>
                </c:pt>
                <c:pt idx="170">
                  <c:v>606</c:v>
                </c:pt>
                <c:pt idx="171">
                  <c:v>601</c:v>
                </c:pt>
                <c:pt idx="172">
                  <c:v>619</c:v>
                </c:pt>
                <c:pt idx="173">
                  <c:v>607</c:v>
                </c:pt>
                <c:pt idx="174">
                  <c:v>619</c:v>
                </c:pt>
                <c:pt idx="175">
                  <c:v>654</c:v>
                </c:pt>
                <c:pt idx="176">
                  <c:v>660</c:v>
                </c:pt>
                <c:pt idx="177">
                  <c:v>655</c:v>
                </c:pt>
                <c:pt idx="178">
                  <c:v>642</c:v>
                </c:pt>
                <c:pt idx="179">
                  <c:v>636</c:v>
                </c:pt>
                <c:pt idx="180">
                  <c:v>649</c:v>
                </c:pt>
                <c:pt idx="181">
                  <c:v>675</c:v>
                </c:pt>
                <c:pt idx="182">
                  <c:v>700</c:v>
                </c:pt>
                <c:pt idx="183">
                  <c:v>697</c:v>
                </c:pt>
                <c:pt idx="184">
                  <c:v>672</c:v>
                </c:pt>
                <c:pt idx="185">
                  <c:v>640</c:v>
                </c:pt>
                <c:pt idx="186">
                  <c:v>590</c:v>
                </c:pt>
                <c:pt idx="187">
                  <c:v>569</c:v>
                </c:pt>
                <c:pt idx="188">
                  <c:v>566</c:v>
                </c:pt>
                <c:pt idx="189">
                  <c:v>566</c:v>
                </c:pt>
                <c:pt idx="190">
                  <c:v>558</c:v>
                </c:pt>
                <c:pt idx="191">
                  <c:v>532</c:v>
                </c:pt>
                <c:pt idx="192">
                  <c:v>492</c:v>
                </c:pt>
                <c:pt idx="193">
                  <c:v>458</c:v>
                </c:pt>
                <c:pt idx="194">
                  <c:v>425</c:v>
                </c:pt>
                <c:pt idx="195">
                  <c:v>416</c:v>
                </c:pt>
                <c:pt idx="196">
                  <c:v>406</c:v>
                </c:pt>
                <c:pt idx="197">
                  <c:v>390</c:v>
                </c:pt>
                <c:pt idx="198">
                  <c:v>354</c:v>
                </c:pt>
                <c:pt idx="199">
                  <c:v>343</c:v>
                </c:pt>
                <c:pt idx="200">
                  <c:v>330</c:v>
                </c:pt>
                <c:pt idx="201">
                  <c:v>354</c:v>
                </c:pt>
                <c:pt idx="202">
                  <c:v>386</c:v>
                </c:pt>
                <c:pt idx="203">
                  <c:v>460</c:v>
                </c:pt>
                <c:pt idx="204">
                  <c:v>536</c:v>
                </c:pt>
                <c:pt idx="205">
                  <c:v>589</c:v>
                </c:pt>
                <c:pt idx="206">
                  <c:v>636</c:v>
                </c:pt>
                <c:pt idx="207">
                  <c:v>676</c:v>
                </c:pt>
                <c:pt idx="208">
                  <c:v>709</c:v>
                </c:pt>
                <c:pt idx="209">
                  <c:v>732</c:v>
                </c:pt>
                <c:pt idx="210">
                  <c:v>739</c:v>
                </c:pt>
                <c:pt idx="211">
                  <c:v>754</c:v>
                </c:pt>
                <c:pt idx="212">
                  <c:v>756</c:v>
                </c:pt>
                <c:pt idx="213">
                  <c:v>764</c:v>
                </c:pt>
                <c:pt idx="214">
                  <c:v>761</c:v>
                </c:pt>
                <c:pt idx="215">
                  <c:v>756</c:v>
                </c:pt>
                <c:pt idx="216">
                  <c:v>762</c:v>
                </c:pt>
                <c:pt idx="217">
                  <c:v>763</c:v>
                </c:pt>
                <c:pt idx="218">
                  <c:v>751</c:v>
                </c:pt>
                <c:pt idx="219">
                  <c:v>730</c:v>
                </c:pt>
                <c:pt idx="220">
                  <c:v>714</c:v>
                </c:pt>
                <c:pt idx="221">
                  <c:v>683</c:v>
                </c:pt>
                <c:pt idx="222">
                  <c:v>652</c:v>
                </c:pt>
                <c:pt idx="223">
                  <c:v>639</c:v>
                </c:pt>
                <c:pt idx="224">
                  <c:v>643</c:v>
                </c:pt>
                <c:pt idx="225">
                  <c:v>653</c:v>
                </c:pt>
                <c:pt idx="226">
                  <c:v>655</c:v>
                </c:pt>
                <c:pt idx="227">
                  <c:v>654</c:v>
                </c:pt>
                <c:pt idx="228">
                  <c:v>666</c:v>
                </c:pt>
                <c:pt idx="229">
                  <c:v>655</c:v>
                </c:pt>
                <c:pt idx="230">
                  <c:v>648</c:v>
                </c:pt>
                <c:pt idx="231">
                  <c:v>638</c:v>
                </c:pt>
                <c:pt idx="232">
                  <c:v>629</c:v>
                </c:pt>
                <c:pt idx="233">
                  <c:v>640</c:v>
                </c:pt>
                <c:pt idx="234">
                  <c:v>653</c:v>
                </c:pt>
                <c:pt idx="235">
                  <c:v>683</c:v>
                </c:pt>
                <c:pt idx="236">
                  <c:v>703</c:v>
                </c:pt>
                <c:pt idx="237">
                  <c:v>728</c:v>
                </c:pt>
                <c:pt idx="238">
                  <c:v>776</c:v>
                </c:pt>
                <c:pt idx="239">
                  <c:v>794</c:v>
                </c:pt>
                <c:pt idx="240">
                  <c:v>805</c:v>
                </c:pt>
                <c:pt idx="241">
                  <c:v>811</c:v>
                </c:pt>
                <c:pt idx="242">
                  <c:v>837</c:v>
                </c:pt>
                <c:pt idx="243">
                  <c:v>858</c:v>
                </c:pt>
                <c:pt idx="244">
                  <c:v>882</c:v>
                </c:pt>
                <c:pt idx="245">
                  <c:v>928</c:v>
                </c:pt>
                <c:pt idx="246">
                  <c:v>953</c:v>
                </c:pt>
                <c:pt idx="247">
                  <c:v>947</c:v>
                </c:pt>
                <c:pt idx="248">
                  <c:v>932</c:v>
                </c:pt>
                <c:pt idx="249">
                  <c:v>923</c:v>
                </c:pt>
                <c:pt idx="250">
                  <c:v>910</c:v>
                </c:pt>
                <c:pt idx="251">
                  <c:v>917</c:v>
                </c:pt>
                <c:pt idx="252">
                  <c:v>916</c:v>
                </c:pt>
                <c:pt idx="253">
                  <c:v>908</c:v>
                </c:pt>
                <c:pt idx="254">
                  <c:v>879</c:v>
                </c:pt>
                <c:pt idx="255">
                  <c:v>842</c:v>
                </c:pt>
                <c:pt idx="256">
                  <c:v>789</c:v>
                </c:pt>
                <c:pt idx="257">
                  <c:v>756</c:v>
                </c:pt>
                <c:pt idx="258">
                  <c:v>749</c:v>
                </c:pt>
                <c:pt idx="259">
                  <c:v>756</c:v>
                </c:pt>
                <c:pt idx="260">
                  <c:v>750</c:v>
                </c:pt>
                <c:pt idx="261">
                  <c:v>731</c:v>
                </c:pt>
                <c:pt idx="262">
                  <c:v>718</c:v>
                </c:pt>
                <c:pt idx="263">
                  <c:v>708</c:v>
                </c:pt>
                <c:pt idx="264">
                  <c:v>718</c:v>
                </c:pt>
                <c:pt idx="265">
                  <c:v>726</c:v>
                </c:pt>
                <c:pt idx="266">
                  <c:v>758</c:v>
                </c:pt>
                <c:pt idx="267">
                  <c:v>756</c:v>
                </c:pt>
                <c:pt idx="268">
                  <c:v>753</c:v>
                </c:pt>
                <c:pt idx="269">
                  <c:v>758</c:v>
                </c:pt>
                <c:pt idx="270">
                  <c:v>766</c:v>
                </c:pt>
                <c:pt idx="271">
                  <c:v>775</c:v>
                </c:pt>
                <c:pt idx="272">
                  <c:v>773</c:v>
                </c:pt>
                <c:pt idx="273">
                  <c:v>793</c:v>
                </c:pt>
                <c:pt idx="274">
                  <c:v>796</c:v>
                </c:pt>
                <c:pt idx="275">
                  <c:v>777</c:v>
                </c:pt>
                <c:pt idx="276">
                  <c:v>759</c:v>
                </c:pt>
                <c:pt idx="277">
                  <c:v>760</c:v>
                </c:pt>
                <c:pt idx="278">
                  <c:v>775</c:v>
                </c:pt>
                <c:pt idx="279">
                  <c:v>796</c:v>
                </c:pt>
                <c:pt idx="280">
                  <c:v>828</c:v>
                </c:pt>
                <c:pt idx="281">
                  <c:v>845</c:v>
                </c:pt>
                <c:pt idx="282">
                  <c:v>840</c:v>
                </c:pt>
                <c:pt idx="283">
                  <c:v>834</c:v>
                </c:pt>
                <c:pt idx="284">
                  <c:v>822</c:v>
                </c:pt>
                <c:pt idx="285">
                  <c:v>845</c:v>
                </c:pt>
                <c:pt idx="286">
                  <c:v>870</c:v>
                </c:pt>
                <c:pt idx="287">
                  <c:v>900</c:v>
                </c:pt>
                <c:pt idx="288">
                  <c:v>911</c:v>
                </c:pt>
                <c:pt idx="289">
                  <c:v>916</c:v>
                </c:pt>
                <c:pt idx="290">
                  <c:v>919</c:v>
                </c:pt>
                <c:pt idx="291">
                  <c:v>929</c:v>
                </c:pt>
                <c:pt idx="292">
                  <c:v>936</c:v>
                </c:pt>
                <c:pt idx="293">
                  <c:v>975</c:v>
                </c:pt>
                <c:pt idx="294">
                  <c:v>1023</c:v>
                </c:pt>
                <c:pt idx="295">
                  <c:v>1051</c:v>
                </c:pt>
                <c:pt idx="296">
                  <c:v>1061</c:v>
                </c:pt>
                <c:pt idx="297">
                  <c:v>1068</c:v>
                </c:pt>
                <c:pt idx="298">
                  <c:v>1077</c:v>
                </c:pt>
                <c:pt idx="299">
                  <c:v>1076</c:v>
                </c:pt>
                <c:pt idx="300">
                  <c:v>1107</c:v>
                </c:pt>
                <c:pt idx="301">
                  <c:v>1145</c:v>
                </c:pt>
                <c:pt idx="302">
                  <c:v>1157</c:v>
                </c:pt>
                <c:pt idx="303">
                  <c:v>1184</c:v>
                </c:pt>
                <c:pt idx="304">
                  <c:v>1197</c:v>
                </c:pt>
                <c:pt idx="305">
                  <c:v>1206</c:v>
                </c:pt>
                <c:pt idx="306">
                  <c:v>1220</c:v>
                </c:pt>
                <c:pt idx="307">
                  <c:v>1229</c:v>
                </c:pt>
                <c:pt idx="308">
                  <c:v>1146</c:v>
                </c:pt>
                <c:pt idx="309">
                  <c:v>939</c:v>
                </c:pt>
                <c:pt idx="310">
                  <c:v>1271</c:v>
                </c:pt>
                <c:pt idx="311">
                  <c:v>1280</c:v>
                </c:pt>
                <c:pt idx="312">
                  <c:v>1275</c:v>
                </c:pt>
                <c:pt idx="313">
                  <c:v>1299</c:v>
                </c:pt>
                <c:pt idx="314">
                  <c:v>1326</c:v>
                </c:pt>
                <c:pt idx="315">
                  <c:v>1338</c:v>
                </c:pt>
                <c:pt idx="316">
                  <c:v>1334</c:v>
                </c:pt>
                <c:pt idx="317">
                  <c:v>1355</c:v>
                </c:pt>
                <c:pt idx="318">
                  <c:v>1358</c:v>
                </c:pt>
                <c:pt idx="319">
                  <c:v>1369</c:v>
                </c:pt>
                <c:pt idx="320">
                  <c:v>1385</c:v>
                </c:pt>
                <c:pt idx="321">
                  <c:v>1422</c:v>
                </c:pt>
                <c:pt idx="322">
                  <c:v>1460</c:v>
                </c:pt>
                <c:pt idx="323">
                  <c:v>1474</c:v>
                </c:pt>
                <c:pt idx="324">
                  <c:v>1469</c:v>
                </c:pt>
                <c:pt idx="325">
                  <c:v>1478</c:v>
                </c:pt>
                <c:pt idx="326">
                  <c:v>1483</c:v>
                </c:pt>
                <c:pt idx="327">
                  <c:v>1493</c:v>
                </c:pt>
                <c:pt idx="328">
                  <c:v>1497</c:v>
                </c:pt>
                <c:pt idx="329">
                  <c:v>1506</c:v>
                </c:pt>
                <c:pt idx="330">
                  <c:v>1506</c:v>
                </c:pt>
                <c:pt idx="331">
                  <c:v>1492</c:v>
                </c:pt>
                <c:pt idx="332">
                  <c:v>1498</c:v>
                </c:pt>
                <c:pt idx="333">
                  <c:v>1505</c:v>
                </c:pt>
                <c:pt idx="334">
                  <c:v>1501</c:v>
                </c:pt>
                <c:pt idx="335">
                  <c:v>1514</c:v>
                </c:pt>
                <c:pt idx="336">
                  <c:v>1523</c:v>
                </c:pt>
                <c:pt idx="337">
                  <c:v>1538</c:v>
                </c:pt>
                <c:pt idx="338">
                  <c:v>1531</c:v>
                </c:pt>
                <c:pt idx="339">
                  <c:v>1543</c:v>
                </c:pt>
                <c:pt idx="340">
                  <c:v>1541</c:v>
                </c:pt>
                <c:pt idx="341">
                  <c:v>1534</c:v>
                </c:pt>
                <c:pt idx="342">
                  <c:v>1536</c:v>
                </c:pt>
                <c:pt idx="343">
                  <c:v>1536</c:v>
                </c:pt>
                <c:pt idx="344">
                  <c:v>1507</c:v>
                </c:pt>
                <c:pt idx="345">
                  <c:v>1494</c:v>
                </c:pt>
                <c:pt idx="346">
                  <c:v>1502</c:v>
                </c:pt>
                <c:pt idx="347">
                  <c:v>1503</c:v>
                </c:pt>
                <c:pt idx="348">
                  <c:v>1500</c:v>
                </c:pt>
                <c:pt idx="349">
                  <c:v>1540</c:v>
                </c:pt>
                <c:pt idx="350">
                  <c:v>1564</c:v>
                </c:pt>
                <c:pt idx="351">
                  <c:v>1566</c:v>
                </c:pt>
                <c:pt idx="352">
                  <c:v>1564</c:v>
                </c:pt>
                <c:pt idx="353">
                  <c:v>1532</c:v>
                </c:pt>
                <c:pt idx="354">
                  <c:v>1504</c:v>
                </c:pt>
                <c:pt idx="355">
                  <c:v>1500</c:v>
                </c:pt>
                <c:pt idx="356">
                  <c:v>1527</c:v>
                </c:pt>
                <c:pt idx="357">
                  <c:v>1530</c:v>
                </c:pt>
                <c:pt idx="358">
                  <c:v>1520</c:v>
                </c:pt>
                <c:pt idx="359">
                  <c:v>1499</c:v>
                </c:pt>
                <c:pt idx="360">
                  <c:v>1484</c:v>
                </c:pt>
                <c:pt idx="361">
                  <c:v>1490</c:v>
                </c:pt>
                <c:pt idx="362">
                  <c:v>1490</c:v>
                </c:pt>
                <c:pt idx="363">
                  <c:v>1492</c:v>
                </c:pt>
                <c:pt idx="364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17-4E66-9AB0-3FD9EF76C720}"/>
            </c:ext>
          </c:extLst>
        </c:ser>
        <c:ser>
          <c:idx val="4"/>
          <c:order val="3"/>
          <c:tx>
            <c:strRef>
              <c:f>[12]WinterOutlook2021_Data!$F$4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[12]WinterOutlook2021_Data!$F$20:$F$384</c:f>
              <c:numCache>
                <c:formatCode>General</c:formatCode>
                <c:ptCount val="365"/>
                <c:pt idx="0">
                  <c:v>1406</c:v>
                </c:pt>
                <c:pt idx="1">
                  <c:v>1412</c:v>
                </c:pt>
                <c:pt idx="2">
                  <c:v>1414</c:v>
                </c:pt>
                <c:pt idx="3">
                  <c:v>1402</c:v>
                </c:pt>
                <c:pt idx="4">
                  <c:v>1395</c:v>
                </c:pt>
                <c:pt idx="5">
                  <c:v>1407</c:v>
                </c:pt>
                <c:pt idx="6">
                  <c:v>1422</c:v>
                </c:pt>
                <c:pt idx="7">
                  <c:v>1425</c:v>
                </c:pt>
                <c:pt idx="8">
                  <c:v>1427</c:v>
                </c:pt>
                <c:pt idx="9">
                  <c:v>1427</c:v>
                </c:pt>
                <c:pt idx="10">
                  <c:v>1433</c:v>
                </c:pt>
                <c:pt idx="11">
                  <c:v>1446</c:v>
                </c:pt>
                <c:pt idx="12">
                  <c:v>1446</c:v>
                </c:pt>
                <c:pt idx="13">
                  <c:v>1450</c:v>
                </c:pt>
                <c:pt idx="14">
                  <c:v>1448</c:v>
                </c:pt>
                <c:pt idx="15">
                  <c:v>1449</c:v>
                </c:pt>
                <c:pt idx="16">
                  <c:v>1462</c:v>
                </c:pt>
                <c:pt idx="17">
                  <c:v>1465</c:v>
                </c:pt>
                <c:pt idx="18">
                  <c:v>1455</c:v>
                </c:pt>
                <c:pt idx="19">
                  <c:v>1464</c:v>
                </c:pt>
                <c:pt idx="20">
                  <c:v>1477</c:v>
                </c:pt>
                <c:pt idx="21">
                  <c:v>1477</c:v>
                </c:pt>
                <c:pt idx="22">
                  <c:v>1466</c:v>
                </c:pt>
                <c:pt idx="23">
                  <c:v>1457</c:v>
                </c:pt>
                <c:pt idx="24">
                  <c:v>1452</c:v>
                </c:pt>
                <c:pt idx="25">
                  <c:v>1458</c:v>
                </c:pt>
                <c:pt idx="26">
                  <c:v>1473</c:v>
                </c:pt>
                <c:pt idx="27">
                  <c:v>1484</c:v>
                </c:pt>
                <c:pt idx="28">
                  <c:v>1486</c:v>
                </c:pt>
                <c:pt idx="29">
                  <c:v>1472</c:v>
                </c:pt>
                <c:pt idx="30">
                  <c:v>1460</c:v>
                </c:pt>
                <c:pt idx="31">
                  <c:v>1451</c:v>
                </c:pt>
                <c:pt idx="32">
                  <c:v>1452</c:v>
                </c:pt>
                <c:pt idx="33">
                  <c:v>1468</c:v>
                </c:pt>
                <c:pt idx="34">
                  <c:v>1477</c:v>
                </c:pt>
                <c:pt idx="35">
                  <c:v>1481</c:v>
                </c:pt>
                <c:pt idx="36">
                  <c:v>1489</c:v>
                </c:pt>
                <c:pt idx="37">
                  <c:v>1488</c:v>
                </c:pt>
                <c:pt idx="38">
                  <c:v>1489</c:v>
                </c:pt>
                <c:pt idx="39">
                  <c:v>1488</c:v>
                </c:pt>
                <c:pt idx="40">
                  <c:v>1488</c:v>
                </c:pt>
                <c:pt idx="41">
                  <c:v>1489</c:v>
                </c:pt>
                <c:pt idx="42">
                  <c:v>1491</c:v>
                </c:pt>
                <c:pt idx="43">
                  <c:v>1488</c:v>
                </c:pt>
                <c:pt idx="44">
                  <c:v>1485</c:v>
                </c:pt>
                <c:pt idx="45">
                  <c:v>1480</c:v>
                </c:pt>
                <c:pt idx="46">
                  <c:v>1468</c:v>
                </c:pt>
                <c:pt idx="47">
                  <c:v>1467</c:v>
                </c:pt>
                <c:pt idx="48">
                  <c:v>1467</c:v>
                </c:pt>
                <c:pt idx="49">
                  <c:v>1455</c:v>
                </c:pt>
                <c:pt idx="50">
                  <c:v>1432</c:v>
                </c:pt>
                <c:pt idx="51">
                  <c:v>1414</c:v>
                </c:pt>
                <c:pt idx="52">
                  <c:v>1372</c:v>
                </c:pt>
                <c:pt idx="53">
                  <c:v>1361</c:v>
                </c:pt>
                <c:pt idx="54">
                  <c:v>1384</c:v>
                </c:pt>
                <c:pt idx="55">
                  <c:v>1411</c:v>
                </c:pt>
                <c:pt idx="56">
                  <c:v>1425</c:v>
                </c:pt>
                <c:pt idx="57">
                  <c:v>1439</c:v>
                </c:pt>
                <c:pt idx="58">
                  <c:v>1446</c:v>
                </c:pt>
                <c:pt idx="59">
                  <c:v>1458</c:v>
                </c:pt>
                <c:pt idx="60">
                  <c:v>1457</c:v>
                </c:pt>
                <c:pt idx="61">
                  <c:v>1456</c:v>
                </c:pt>
                <c:pt idx="62">
                  <c:v>1457</c:v>
                </c:pt>
                <c:pt idx="63">
                  <c:v>1450</c:v>
                </c:pt>
                <c:pt idx="64">
                  <c:v>1450</c:v>
                </c:pt>
                <c:pt idx="65">
                  <c:v>1452</c:v>
                </c:pt>
                <c:pt idx="66">
                  <c:v>1448</c:v>
                </c:pt>
                <c:pt idx="67">
                  <c:v>1457</c:v>
                </c:pt>
                <c:pt idx="68">
                  <c:v>1449</c:v>
                </c:pt>
                <c:pt idx="69">
                  <c:v>1466</c:v>
                </c:pt>
                <c:pt idx="70">
                  <c:v>1456</c:v>
                </c:pt>
                <c:pt idx="71">
                  <c:v>1442</c:v>
                </c:pt>
                <c:pt idx="72">
                  <c:v>1421</c:v>
                </c:pt>
                <c:pt idx="73">
                  <c:v>1390</c:v>
                </c:pt>
                <c:pt idx="74">
                  <c:v>1376</c:v>
                </c:pt>
                <c:pt idx="75">
                  <c:v>1366</c:v>
                </c:pt>
                <c:pt idx="76">
                  <c:v>1357</c:v>
                </c:pt>
                <c:pt idx="77">
                  <c:v>1319</c:v>
                </c:pt>
                <c:pt idx="78">
                  <c:v>1277</c:v>
                </c:pt>
                <c:pt idx="79">
                  <c:v>1280</c:v>
                </c:pt>
                <c:pt idx="80">
                  <c:v>1310</c:v>
                </c:pt>
                <c:pt idx="81">
                  <c:v>1329</c:v>
                </c:pt>
                <c:pt idx="82">
                  <c:v>1363</c:v>
                </c:pt>
                <c:pt idx="83">
                  <c:v>1432</c:v>
                </c:pt>
                <c:pt idx="84">
                  <c:v>1454</c:v>
                </c:pt>
                <c:pt idx="85">
                  <c:v>1464</c:v>
                </c:pt>
                <c:pt idx="86">
                  <c:v>1469</c:v>
                </c:pt>
                <c:pt idx="87">
                  <c:v>1473</c:v>
                </c:pt>
                <c:pt idx="88">
                  <c:v>1478</c:v>
                </c:pt>
                <c:pt idx="89">
                  <c:v>1488</c:v>
                </c:pt>
                <c:pt idx="90">
                  <c:v>1489</c:v>
                </c:pt>
                <c:pt idx="91">
                  <c:v>1483</c:v>
                </c:pt>
                <c:pt idx="92">
                  <c:v>1480</c:v>
                </c:pt>
                <c:pt idx="93">
                  <c:v>1493</c:v>
                </c:pt>
                <c:pt idx="94">
                  <c:v>1512</c:v>
                </c:pt>
                <c:pt idx="95">
                  <c:v>1517</c:v>
                </c:pt>
                <c:pt idx="96">
                  <c:v>1519</c:v>
                </c:pt>
                <c:pt idx="97">
                  <c:v>1524</c:v>
                </c:pt>
                <c:pt idx="98">
                  <c:v>1516</c:v>
                </c:pt>
                <c:pt idx="99">
                  <c:v>1517</c:v>
                </c:pt>
                <c:pt idx="100">
                  <c:v>1510</c:v>
                </c:pt>
                <c:pt idx="101">
                  <c:v>1480</c:v>
                </c:pt>
                <c:pt idx="102">
                  <c:v>1450</c:v>
                </c:pt>
                <c:pt idx="103">
                  <c:v>1435</c:v>
                </c:pt>
                <c:pt idx="104">
                  <c:v>1425</c:v>
                </c:pt>
                <c:pt idx="105">
                  <c:v>1421</c:v>
                </c:pt>
                <c:pt idx="106">
                  <c:v>1410</c:v>
                </c:pt>
                <c:pt idx="107">
                  <c:v>1411</c:v>
                </c:pt>
                <c:pt idx="108">
                  <c:v>1398</c:v>
                </c:pt>
                <c:pt idx="109">
                  <c:v>1392</c:v>
                </c:pt>
                <c:pt idx="110">
                  <c:v>1380</c:v>
                </c:pt>
                <c:pt idx="111">
                  <c:v>1351</c:v>
                </c:pt>
                <c:pt idx="112">
                  <c:v>1321</c:v>
                </c:pt>
                <c:pt idx="113">
                  <c:v>1283</c:v>
                </c:pt>
                <c:pt idx="114">
                  <c:v>1249</c:v>
                </c:pt>
                <c:pt idx="115">
                  <c:v>1225</c:v>
                </c:pt>
                <c:pt idx="116">
                  <c:v>1207</c:v>
                </c:pt>
                <c:pt idx="117">
                  <c:v>1192</c:v>
                </c:pt>
                <c:pt idx="118">
                  <c:v>1192</c:v>
                </c:pt>
                <c:pt idx="119">
                  <c:v>1158</c:v>
                </c:pt>
                <c:pt idx="120">
                  <c:v>1113</c:v>
                </c:pt>
                <c:pt idx="121">
                  <c:v>1156</c:v>
                </c:pt>
                <c:pt idx="122">
                  <c:v>1089</c:v>
                </c:pt>
                <c:pt idx="123">
                  <c:v>1085</c:v>
                </c:pt>
                <c:pt idx="124">
                  <c:v>1094</c:v>
                </c:pt>
                <c:pt idx="125">
                  <c:v>1099</c:v>
                </c:pt>
                <c:pt idx="126">
                  <c:v>1074</c:v>
                </c:pt>
                <c:pt idx="127">
                  <c:v>1046</c:v>
                </c:pt>
                <c:pt idx="128">
                  <c:v>1009</c:v>
                </c:pt>
                <c:pt idx="129">
                  <c:v>976</c:v>
                </c:pt>
                <c:pt idx="130">
                  <c:v>960</c:v>
                </c:pt>
                <c:pt idx="131">
                  <c:v>968</c:v>
                </c:pt>
                <c:pt idx="132">
                  <c:v>975</c:v>
                </c:pt>
                <c:pt idx="133">
                  <c:v>945</c:v>
                </c:pt>
                <c:pt idx="134">
                  <c:v>915</c:v>
                </c:pt>
                <c:pt idx="135">
                  <c:v>895</c:v>
                </c:pt>
                <c:pt idx="136">
                  <c:v>858</c:v>
                </c:pt>
                <c:pt idx="137">
                  <c:v>835</c:v>
                </c:pt>
                <c:pt idx="138">
                  <c:v>831</c:v>
                </c:pt>
                <c:pt idx="139">
                  <c:v>825</c:v>
                </c:pt>
                <c:pt idx="140">
                  <c:v>787</c:v>
                </c:pt>
                <c:pt idx="141">
                  <c:v>738</c:v>
                </c:pt>
                <c:pt idx="142">
                  <c:v>688</c:v>
                </c:pt>
                <c:pt idx="143">
                  <c:v>653</c:v>
                </c:pt>
                <c:pt idx="144">
                  <c:v>645</c:v>
                </c:pt>
                <c:pt idx="145">
                  <c:v>641</c:v>
                </c:pt>
                <c:pt idx="146">
                  <c:v>640</c:v>
                </c:pt>
                <c:pt idx="147">
                  <c:v>627</c:v>
                </c:pt>
                <c:pt idx="148">
                  <c:v>617</c:v>
                </c:pt>
                <c:pt idx="149">
                  <c:v>573</c:v>
                </c:pt>
                <c:pt idx="150">
                  <c:v>534</c:v>
                </c:pt>
                <c:pt idx="151">
                  <c:v>534</c:v>
                </c:pt>
                <c:pt idx="152">
                  <c:v>562</c:v>
                </c:pt>
                <c:pt idx="153">
                  <c:v>580</c:v>
                </c:pt>
                <c:pt idx="154">
                  <c:v>556</c:v>
                </c:pt>
                <c:pt idx="155">
                  <c:v>512</c:v>
                </c:pt>
                <c:pt idx="156">
                  <c:v>483</c:v>
                </c:pt>
                <c:pt idx="157">
                  <c:v>443</c:v>
                </c:pt>
                <c:pt idx="158">
                  <c:v>431</c:v>
                </c:pt>
                <c:pt idx="159">
                  <c:v>448</c:v>
                </c:pt>
                <c:pt idx="160">
                  <c:v>476</c:v>
                </c:pt>
                <c:pt idx="161">
                  <c:v>477</c:v>
                </c:pt>
                <c:pt idx="162">
                  <c:v>479</c:v>
                </c:pt>
                <c:pt idx="163">
                  <c:v>485</c:v>
                </c:pt>
                <c:pt idx="164">
                  <c:v>487</c:v>
                </c:pt>
                <c:pt idx="165">
                  <c:v>471</c:v>
                </c:pt>
                <c:pt idx="166">
                  <c:v>490</c:v>
                </c:pt>
                <c:pt idx="167">
                  <c:v>494</c:v>
                </c:pt>
                <c:pt idx="168">
                  <c:v>497</c:v>
                </c:pt>
                <c:pt idx="169">
                  <c:v>495</c:v>
                </c:pt>
                <c:pt idx="170">
                  <c:v>479</c:v>
                </c:pt>
                <c:pt idx="171">
                  <c:v>457</c:v>
                </c:pt>
                <c:pt idx="172">
                  <c:v>470</c:v>
                </c:pt>
                <c:pt idx="173">
                  <c:v>479</c:v>
                </c:pt>
                <c:pt idx="174">
                  <c:v>489</c:v>
                </c:pt>
                <c:pt idx="175">
                  <c:v>495</c:v>
                </c:pt>
                <c:pt idx="176">
                  <c:v>507</c:v>
                </c:pt>
                <c:pt idx="177">
                  <c:v>495</c:v>
                </c:pt>
                <c:pt idx="178">
                  <c:v>473</c:v>
                </c:pt>
                <c:pt idx="179">
                  <c:v>460</c:v>
                </c:pt>
                <c:pt idx="180">
                  <c:v>461</c:v>
                </c:pt>
                <c:pt idx="181">
                  <c:v>446</c:v>
                </c:pt>
                <c:pt idx="182">
                  <c:v>414</c:v>
                </c:pt>
                <c:pt idx="183">
                  <c:v>389</c:v>
                </c:pt>
                <c:pt idx="184">
                  <c:v>364</c:v>
                </c:pt>
                <c:pt idx="185">
                  <c:v>365</c:v>
                </c:pt>
                <c:pt idx="186">
                  <c:v>358</c:v>
                </c:pt>
                <c:pt idx="187">
                  <c:v>356</c:v>
                </c:pt>
                <c:pt idx="188">
                  <c:v>386</c:v>
                </c:pt>
                <c:pt idx="189">
                  <c:v>413</c:v>
                </c:pt>
                <c:pt idx="190">
                  <c:v>443</c:v>
                </c:pt>
                <c:pt idx="191">
                  <c:v>476</c:v>
                </c:pt>
                <c:pt idx="192">
                  <c:v>532</c:v>
                </c:pt>
                <c:pt idx="193">
                  <c:v>577</c:v>
                </c:pt>
                <c:pt idx="194">
                  <c:v>638</c:v>
                </c:pt>
                <c:pt idx="195">
                  <c:v>701</c:v>
                </c:pt>
                <c:pt idx="196">
                  <c:v>712</c:v>
                </c:pt>
                <c:pt idx="197">
                  <c:v>718</c:v>
                </c:pt>
                <c:pt idx="198">
                  <c:v>736</c:v>
                </c:pt>
                <c:pt idx="199">
                  <c:v>767</c:v>
                </c:pt>
                <c:pt idx="200">
                  <c:v>791</c:v>
                </c:pt>
                <c:pt idx="201">
                  <c:v>793</c:v>
                </c:pt>
                <c:pt idx="202">
                  <c:v>832</c:v>
                </c:pt>
                <c:pt idx="203">
                  <c:v>873</c:v>
                </c:pt>
                <c:pt idx="204">
                  <c:v>907</c:v>
                </c:pt>
                <c:pt idx="205">
                  <c:v>915</c:v>
                </c:pt>
                <c:pt idx="206">
                  <c:v>925</c:v>
                </c:pt>
                <c:pt idx="207">
                  <c:v>948</c:v>
                </c:pt>
                <c:pt idx="208">
                  <c:v>976</c:v>
                </c:pt>
                <c:pt idx="209">
                  <c:v>1007</c:v>
                </c:pt>
                <c:pt idx="210">
                  <c:v>1018</c:v>
                </c:pt>
                <c:pt idx="211">
                  <c:v>999</c:v>
                </c:pt>
                <c:pt idx="212">
                  <c:v>998</c:v>
                </c:pt>
                <c:pt idx="213">
                  <c:v>1006</c:v>
                </c:pt>
                <c:pt idx="214">
                  <c:v>983</c:v>
                </c:pt>
                <c:pt idx="215">
                  <c:v>973</c:v>
                </c:pt>
                <c:pt idx="216">
                  <c:v>957</c:v>
                </c:pt>
                <c:pt idx="217">
                  <c:v>968</c:v>
                </c:pt>
                <c:pt idx="218">
                  <c:v>968</c:v>
                </c:pt>
                <c:pt idx="219">
                  <c:v>958</c:v>
                </c:pt>
                <c:pt idx="220">
                  <c:v>962</c:v>
                </c:pt>
                <c:pt idx="221">
                  <c:v>980</c:v>
                </c:pt>
                <c:pt idx="222">
                  <c:v>1009</c:v>
                </c:pt>
                <c:pt idx="223">
                  <c:v>1029</c:v>
                </c:pt>
                <c:pt idx="224">
                  <c:v>1025</c:v>
                </c:pt>
                <c:pt idx="225">
                  <c:v>1009</c:v>
                </c:pt>
                <c:pt idx="226">
                  <c:v>978</c:v>
                </c:pt>
                <c:pt idx="227">
                  <c:v>950</c:v>
                </c:pt>
                <c:pt idx="228">
                  <c:v>939</c:v>
                </c:pt>
                <c:pt idx="229">
                  <c:v>933</c:v>
                </c:pt>
                <c:pt idx="230">
                  <c:v>937</c:v>
                </c:pt>
                <c:pt idx="231">
                  <c:v>934</c:v>
                </c:pt>
                <c:pt idx="232">
                  <c:v>929</c:v>
                </c:pt>
                <c:pt idx="233">
                  <c:v>882</c:v>
                </c:pt>
                <c:pt idx="234">
                  <c:v>887</c:v>
                </c:pt>
                <c:pt idx="235">
                  <c:v>922</c:v>
                </c:pt>
                <c:pt idx="236">
                  <c:v>947</c:v>
                </c:pt>
                <c:pt idx="237">
                  <c:v>971</c:v>
                </c:pt>
                <c:pt idx="238">
                  <c:v>996</c:v>
                </c:pt>
                <c:pt idx="239">
                  <c:v>995</c:v>
                </c:pt>
                <c:pt idx="240">
                  <c:v>983</c:v>
                </c:pt>
                <c:pt idx="241">
                  <c:v>985</c:v>
                </c:pt>
                <c:pt idx="242">
                  <c:v>1001</c:v>
                </c:pt>
                <c:pt idx="243">
                  <c:v>1025</c:v>
                </c:pt>
                <c:pt idx="244">
                  <c:v>1046</c:v>
                </c:pt>
                <c:pt idx="245">
                  <c:v>1056</c:v>
                </c:pt>
                <c:pt idx="246">
                  <c:v>1051</c:v>
                </c:pt>
                <c:pt idx="247">
                  <c:v>1057</c:v>
                </c:pt>
                <c:pt idx="248">
                  <c:v>1053</c:v>
                </c:pt>
                <c:pt idx="249">
                  <c:v>1065</c:v>
                </c:pt>
                <c:pt idx="250">
                  <c:v>1089</c:v>
                </c:pt>
                <c:pt idx="251">
                  <c:v>1111</c:v>
                </c:pt>
                <c:pt idx="252">
                  <c:v>1100</c:v>
                </c:pt>
                <c:pt idx="253">
                  <c:v>1078</c:v>
                </c:pt>
                <c:pt idx="254">
                  <c:v>1064</c:v>
                </c:pt>
                <c:pt idx="255">
                  <c:v>1067</c:v>
                </c:pt>
                <c:pt idx="256">
                  <c:v>1067</c:v>
                </c:pt>
                <c:pt idx="257">
                  <c:v>1085</c:v>
                </c:pt>
                <c:pt idx="258">
                  <c:v>1100</c:v>
                </c:pt>
                <c:pt idx="259">
                  <c:v>1105</c:v>
                </c:pt>
                <c:pt idx="260">
                  <c:v>1080</c:v>
                </c:pt>
                <c:pt idx="261">
                  <c:v>1065</c:v>
                </c:pt>
                <c:pt idx="262">
                  <c:v>1046</c:v>
                </c:pt>
                <c:pt idx="263">
                  <c:v>1045</c:v>
                </c:pt>
                <c:pt idx="264">
                  <c:v>1078</c:v>
                </c:pt>
                <c:pt idx="265">
                  <c:v>1120</c:v>
                </c:pt>
                <c:pt idx="266">
                  <c:v>1141</c:v>
                </c:pt>
                <c:pt idx="267">
                  <c:v>1135</c:v>
                </c:pt>
                <c:pt idx="268">
                  <c:v>1135</c:v>
                </c:pt>
                <c:pt idx="269">
                  <c:v>1139</c:v>
                </c:pt>
                <c:pt idx="270">
                  <c:v>1145</c:v>
                </c:pt>
                <c:pt idx="271">
                  <c:v>1181</c:v>
                </c:pt>
                <c:pt idx="272">
                  <c:v>1213</c:v>
                </c:pt>
                <c:pt idx="273">
                  <c:v>1226</c:v>
                </c:pt>
                <c:pt idx="274">
                  <c:v>1231</c:v>
                </c:pt>
                <c:pt idx="275">
                  <c:v>1235</c:v>
                </c:pt>
                <c:pt idx="276">
                  <c:v>1241</c:v>
                </c:pt>
                <c:pt idx="277">
                  <c:v>1262</c:v>
                </c:pt>
                <c:pt idx="278">
                  <c:v>1286</c:v>
                </c:pt>
                <c:pt idx="279">
                  <c:v>1311</c:v>
                </c:pt>
                <c:pt idx="280">
                  <c:v>1327</c:v>
                </c:pt>
                <c:pt idx="281">
                  <c:v>1317</c:v>
                </c:pt>
                <c:pt idx="282">
                  <c:v>1305</c:v>
                </c:pt>
                <c:pt idx="283">
                  <c:v>1299</c:v>
                </c:pt>
                <c:pt idx="284">
                  <c:v>1307</c:v>
                </c:pt>
                <c:pt idx="285">
                  <c:v>1319</c:v>
                </c:pt>
                <c:pt idx="286">
                  <c:v>1346</c:v>
                </c:pt>
                <c:pt idx="287">
                  <c:v>1352</c:v>
                </c:pt>
                <c:pt idx="288">
                  <c:v>1344</c:v>
                </c:pt>
                <c:pt idx="289">
                  <c:v>1339</c:v>
                </c:pt>
                <c:pt idx="290">
                  <c:v>1345</c:v>
                </c:pt>
                <c:pt idx="291">
                  <c:v>1345</c:v>
                </c:pt>
                <c:pt idx="292">
                  <c:v>1360</c:v>
                </c:pt>
                <c:pt idx="293">
                  <c:v>1369</c:v>
                </c:pt>
                <c:pt idx="294">
                  <c:v>1368</c:v>
                </c:pt>
                <c:pt idx="295">
                  <c:v>1364</c:v>
                </c:pt>
                <c:pt idx="296">
                  <c:v>1365</c:v>
                </c:pt>
                <c:pt idx="297">
                  <c:v>1365</c:v>
                </c:pt>
                <c:pt idx="298">
                  <c:v>1360</c:v>
                </c:pt>
                <c:pt idx="299">
                  <c:v>1372</c:v>
                </c:pt>
                <c:pt idx="300">
                  <c:v>1382</c:v>
                </c:pt>
                <c:pt idx="301">
                  <c:v>1380</c:v>
                </c:pt>
                <c:pt idx="302">
                  <c:v>1377</c:v>
                </c:pt>
                <c:pt idx="303">
                  <c:v>1369</c:v>
                </c:pt>
                <c:pt idx="304">
                  <c:v>1364</c:v>
                </c:pt>
                <c:pt idx="305">
                  <c:v>1365</c:v>
                </c:pt>
                <c:pt idx="306">
                  <c:v>1368</c:v>
                </c:pt>
                <c:pt idx="307">
                  <c:v>1371</c:v>
                </c:pt>
                <c:pt idx="308">
                  <c:v>1364</c:v>
                </c:pt>
                <c:pt idx="309">
                  <c:v>1374</c:v>
                </c:pt>
                <c:pt idx="310">
                  <c:v>1379</c:v>
                </c:pt>
                <c:pt idx="311">
                  <c:v>1378</c:v>
                </c:pt>
                <c:pt idx="312">
                  <c:v>1378</c:v>
                </c:pt>
                <c:pt idx="313">
                  <c:v>1388</c:v>
                </c:pt>
                <c:pt idx="314">
                  <c:v>1401</c:v>
                </c:pt>
                <c:pt idx="315">
                  <c:v>1400</c:v>
                </c:pt>
                <c:pt idx="316">
                  <c:v>1398</c:v>
                </c:pt>
                <c:pt idx="317">
                  <c:v>1396</c:v>
                </c:pt>
                <c:pt idx="318">
                  <c:v>1394</c:v>
                </c:pt>
                <c:pt idx="319">
                  <c:v>1400</c:v>
                </c:pt>
                <c:pt idx="320">
                  <c:v>1414</c:v>
                </c:pt>
                <c:pt idx="321">
                  <c:v>1430</c:v>
                </c:pt>
                <c:pt idx="322">
                  <c:v>1433</c:v>
                </c:pt>
                <c:pt idx="323">
                  <c:v>1429</c:v>
                </c:pt>
                <c:pt idx="324">
                  <c:v>1428</c:v>
                </c:pt>
                <c:pt idx="325">
                  <c:v>1428</c:v>
                </c:pt>
                <c:pt idx="326">
                  <c:v>1442</c:v>
                </c:pt>
                <c:pt idx="327">
                  <c:v>1453</c:v>
                </c:pt>
                <c:pt idx="328">
                  <c:v>1448</c:v>
                </c:pt>
                <c:pt idx="329">
                  <c:v>1428</c:v>
                </c:pt>
                <c:pt idx="330">
                  <c:v>1430</c:v>
                </c:pt>
                <c:pt idx="331">
                  <c:v>1430</c:v>
                </c:pt>
                <c:pt idx="332">
                  <c:v>1420</c:v>
                </c:pt>
                <c:pt idx="333">
                  <c:v>1413</c:v>
                </c:pt>
                <c:pt idx="334">
                  <c:v>1402</c:v>
                </c:pt>
                <c:pt idx="335">
                  <c:v>1397</c:v>
                </c:pt>
                <c:pt idx="336">
                  <c:v>1380</c:v>
                </c:pt>
                <c:pt idx="337">
                  <c:v>1383</c:v>
                </c:pt>
                <c:pt idx="338">
                  <c:v>1372</c:v>
                </c:pt>
                <c:pt idx="339">
                  <c:v>1375</c:v>
                </c:pt>
                <c:pt idx="340">
                  <c:v>1379</c:v>
                </c:pt>
                <c:pt idx="341">
                  <c:v>1391</c:v>
                </c:pt>
                <c:pt idx="342">
                  <c:v>1381</c:v>
                </c:pt>
                <c:pt idx="343">
                  <c:v>1367</c:v>
                </c:pt>
                <c:pt idx="344">
                  <c:v>1366</c:v>
                </c:pt>
                <c:pt idx="345">
                  <c:v>1362</c:v>
                </c:pt>
                <c:pt idx="346">
                  <c:v>1346</c:v>
                </c:pt>
                <c:pt idx="347">
                  <c:v>1328</c:v>
                </c:pt>
                <c:pt idx="348">
                  <c:v>1340</c:v>
                </c:pt>
                <c:pt idx="349">
                  <c:v>1359</c:v>
                </c:pt>
                <c:pt idx="350">
                  <c:v>1354</c:v>
                </c:pt>
                <c:pt idx="351">
                  <c:v>1342</c:v>
                </c:pt>
                <c:pt idx="352">
                  <c:v>1346</c:v>
                </c:pt>
                <c:pt idx="353">
                  <c:v>1348</c:v>
                </c:pt>
                <c:pt idx="354">
                  <c:v>1355</c:v>
                </c:pt>
                <c:pt idx="355">
                  <c:v>1377</c:v>
                </c:pt>
                <c:pt idx="356">
                  <c:v>1384</c:v>
                </c:pt>
                <c:pt idx="357">
                  <c:v>1360</c:v>
                </c:pt>
                <c:pt idx="358">
                  <c:v>1354</c:v>
                </c:pt>
                <c:pt idx="359">
                  <c:v>1335</c:v>
                </c:pt>
                <c:pt idx="360">
                  <c:v>1309</c:v>
                </c:pt>
                <c:pt idx="361">
                  <c:v>1280</c:v>
                </c:pt>
                <c:pt idx="362">
                  <c:v>1270</c:v>
                </c:pt>
                <c:pt idx="363">
                  <c:v>1252</c:v>
                </c:pt>
                <c:pt idx="364">
                  <c:v>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17-4E66-9AB0-3FD9EF76C720}"/>
            </c:ext>
          </c:extLst>
        </c:ser>
        <c:ser>
          <c:idx val="5"/>
          <c:order val="4"/>
          <c:tx>
            <c:strRef>
              <c:f>[12]WinterOutlook2021_Data!$L$4</c:f>
              <c:strCache>
                <c:ptCount val="1"/>
                <c:pt idx="0">
                  <c:v>Projection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[12]WinterOutlook2021_Data!$L$20:$L$384</c:f>
              <c:numCache>
                <c:formatCode>General</c:formatCode>
                <c:ptCount val="365"/>
                <c:pt idx="11">
                  <c:v>1380.6454128211055</c:v>
                </c:pt>
                <c:pt idx="12">
                  <c:v>1383.0386647399562</c:v>
                </c:pt>
                <c:pt idx="13">
                  <c:v>1385.2209726166968</c:v>
                </c:pt>
                <c:pt idx="14">
                  <c:v>1387.1814253802572</c:v>
                </c:pt>
                <c:pt idx="15">
                  <c:v>1388.7976898783966</c:v>
                </c:pt>
                <c:pt idx="16">
                  <c:v>1396.9404759495089</c:v>
                </c:pt>
                <c:pt idx="17">
                  <c:v>1404.0769959968732</c:v>
                </c:pt>
                <c:pt idx="18">
                  <c:v>1410.563717620164</c:v>
                </c:pt>
                <c:pt idx="19">
                  <c:v>1415.9455997077623</c:v>
                </c:pt>
                <c:pt idx="20">
                  <c:v>1420.5677897046623</c:v>
                </c:pt>
                <c:pt idx="21">
                  <c:v>1425.2766380212456</c:v>
                </c:pt>
                <c:pt idx="22">
                  <c:v>1429.3536041381003</c:v>
                </c:pt>
                <c:pt idx="23">
                  <c:v>1432.7530320653145</c:v>
                </c:pt>
                <c:pt idx="24">
                  <c:v>1435.6247327673407</c:v>
                </c:pt>
                <c:pt idx="25">
                  <c:v>1437.4836928254119</c:v>
                </c:pt>
                <c:pt idx="26">
                  <c:v>1438.5510355325889</c:v>
                </c:pt>
                <c:pt idx="27">
                  <c:v>1440.1062666731098</c:v>
                </c:pt>
                <c:pt idx="28">
                  <c:v>1441.9095459926202</c:v>
                </c:pt>
                <c:pt idx="29">
                  <c:v>1443.5109418498359</c:v>
                </c:pt>
                <c:pt idx="30">
                  <c:v>1443.81779919007</c:v>
                </c:pt>
                <c:pt idx="31">
                  <c:v>1444.1757547168156</c:v>
                </c:pt>
                <c:pt idx="32">
                  <c:v>1443.5909187729551</c:v>
                </c:pt>
                <c:pt idx="33">
                  <c:v>1442.9151594660163</c:v>
                </c:pt>
                <c:pt idx="34">
                  <c:v>1442.7672140923589</c:v>
                </c:pt>
                <c:pt idx="35">
                  <c:v>1442.4302378122491</c:v>
                </c:pt>
                <c:pt idx="36">
                  <c:v>1441.6713629277558</c:v>
                </c:pt>
                <c:pt idx="37">
                  <c:v>1440.2220872471612</c:v>
                </c:pt>
                <c:pt idx="38">
                  <c:v>1438.2231415620995</c:v>
                </c:pt>
                <c:pt idx="39">
                  <c:v>1435.8366978550298</c:v>
                </c:pt>
                <c:pt idx="40">
                  <c:v>1433.6869544179287</c:v>
                </c:pt>
                <c:pt idx="41">
                  <c:v>1431.6821413358371</c:v>
                </c:pt>
                <c:pt idx="42">
                  <c:v>1429.5579641320753</c:v>
                </c:pt>
                <c:pt idx="43">
                  <c:v>1427.4054183858648</c:v>
                </c:pt>
                <c:pt idx="44">
                  <c:v>1425.0913008662849</c:v>
                </c:pt>
                <c:pt idx="45">
                  <c:v>1422.7107407793349</c:v>
                </c:pt>
                <c:pt idx="46">
                  <c:v>1420.1170125737453</c:v>
                </c:pt>
                <c:pt idx="47">
                  <c:v>1417.2387784327027</c:v>
                </c:pt>
                <c:pt idx="48">
                  <c:v>1413.5449352939308</c:v>
                </c:pt>
                <c:pt idx="49">
                  <c:v>1409.6402389662228</c:v>
                </c:pt>
                <c:pt idx="50">
                  <c:v>1405.7599861030155</c:v>
                </c:pt>
                <c:pt idx="51">
                  <c:v>1401.3052796890311</c:v>
                </c:pt>
                <c:pt idx="52">
                  <c:v>1396.2690607076445</c:v>
                </c:pt>
                <c:pt idx="53">
                  <c:v>1391.3566159563825</c:v>
                </c:pt>
                <c:pt idx="54">
                  <c:v>1386.7086072544</c:v>
                </c:pt>
                <c:pt idx="55">
                  <c:v>1382.8550836966049</c:v>
                </c:pt>
                <c:pt idx="56">
                  <c:v>1378.9115567194037</c:v>
                </c:pt>
                <c:pt idx="57">
                  <c:v>1374.357547381092</c:v>
                </c:pt>
                <c:pt idx="58">
                  <c:v>1368.7558769311561</c:v>
                </c:pt>
                <c:pt idx="59">
                  <c:v>1361.7483606761984</c:v>
                </c:pt>
                <c:pt idx="60">
                  <c:v>1354.1056902601501</c:v>
                </c:pt>
                <c:pt idx="61">
                  <c:v>1345.9002192745165</c:v>
                </c:pt>
                <c:pt idx="62">
                  <c:v>1337.0030972517313</c:v>
                </c:pt>
                <c:pt idx="63">
                  <c:v>1327.230506573113</c:v>
                </c:pt>
                <c:pt idx="64">
                  <c:v>1316.9369983420806</c:v>
                </c:pt>
                <c:pt idx="65">
                  <c:v>1306.4771315188357</c:v>
                </c:pt>
                <c:pt idx="66">
                  <c:v>1295.9546887116755</c:v>
                </c:pt>
                <c:pt idx="67">
                  <c:v>1285.2793886624897</c:v>
                </c:pt>
                <c:pt idx="68">
                  <c:v>1275.0956130906002</c:v>
                </c:pt>
                <c:pt idx="69">
                  <c:v>1266.1346011803632</c:v>
                </c:pt>
                <c:pt idx="70">
                  <c:v>1257.8596093117928</c:v>
                </c:pt>
                <c:pt idx="71">
                  <c:v>1250.3814507070158</c:v>
                </c:pt>
                <c:pt idx="72">
                  <c:v>1244.3117303248823</c:v>
                </c:pt>
                <c:pt idx="73">
                  <c:v>1239.0320504854346</c:v>
                </c:pt>
                <c:pt idx="74">
                  <c:v>1233.983484048096</c:v>
                </c:pt>
                <c:pt idx="75">
                  <c:v>1228.8811381439375</c:v>
                </c:pt>
                <c:pt idx="76">
                  <c:v>1224.7492499336161</c:v>
                </c:pt>
                <c:pt idx="77">
                  <c:v>1221.8617037723373</c:v>
                </c:pt>
                <c:pt idx="78">
                  <c:v>1220.7161391056261</c:v>
                </c:pt>
                <c:pt idx="79">
                  <c:v>1220.3813832535254</c:v>
                </c:pt>
                <c:pt idx="80">
                  <c:v>1220.3835229714316</c:v>
                </c:pt>
                <c:pt idx="81">
                  <c:v>1220.5676329507075</c:v>
                </c:pt>
                <c:pt idx="82">
                  <c:v>1221.1042791108707</c:v>
                </c:pt>
                <c:pt idx="83">
                  <c:v>1221.4896586055233</c:v>
                </c:pt>
                <c:pt idx="84">
                  <c:v>1221.7405085679486</c:v>
                </c:pt>
                <c:pt idx="85">
                  <c:v>1221.7509797726082</c:v>
                </c:pt>
                <c:pt idx="86">
                  <c:v>1221.8484061821473</c:v>
                </c:pt>
                <c:pt idx="87">
                  <c:v>1221.9461307803449</c:v>
                </c:pt>
                <c:pt idx="88">
                  <c:v>1222.3108978282617</c:v>
                </c:pt>
                <c:pt idx="89">
                  <c:v>1223.6796226010706</c:v>
                </c:pt>
                <c:pt idx="90">
                  <c:v>1225.9520494139074</c:v>
                </c:pt>
                <c:pt idx="91">
                  <c:v>1228.811215566541</c:v>
                </c:pt>
                <c:pt idx="92">
                  <c:v>1232.2120592159245</c:v>
                </c:pt>
                <c:pt idx="93">
                  <c:v>1236.5275663114828</c:v>
                </c:pt>
                <c:pt idx="94">
                  <c:v>1241.2002158675136</c:v>
                </c:pt>
                <c:pt idx="95">
                  <c:v>1245.6758486225099</c:v>
                </c:pt>
                <c:pt idx="96">
                  <c:v>1249.7671285259689</c:v>
                </c:pt>
                <c:pt idx="97">
                  <c:v>1253.169344933975</c:v>
                </c:pt>
                <c:pt idx="98">
                  <c:v>1255.3452630015252</c:v>
                </c:pt>
                <c:pt idx="99">
                  <c:v>1256.1673712772435</c:v>
                </c:pt>
                <c:pt idx="100">
                  <c:v>1255.7791002413528</c:v>
                </c:pt>
                <c:pt idx="101">
                  <c:v>1253.5853649075764</c:v>
                </c:pt>
                <c:pt idx="102">
                  <c:v>1248.9815143823298</c:v>
                </c:pt>
                <c:pt idx="103">
                  <c:v>1243.1530414121812</c:v>
                </c:pt>
                <c:pt idx="104">
                  <c:v>1237.0389908210175</c:v>
                </c:pt>
                <c:pt idx="105">
                  <c:v>1230.8585229453001</c:v>
                </c:pt>
                <c:pt idx="106">
                  <c:v>1224.226684977363</c:v>
                </c:pt>
                <c:pt idx="107">
                  <c:v>1217.1383214740622</c:v>
                </c:pt>
                <c:pt idx="108">
                  <c:v>1208.1406739559241</c:v>
                </c:pt>
                <c:pt idx="109">
                  <c:v>1198.03865788857</c:v>
                </c:pt>
                <c:pt idx="110">
                  <c:v>1187.6120134830298</c:v>
                </c:pt>
                <c:pt idx="111">
                  <c:v>1177.303154688278</c:v>
                </c:pt>
                <c:pt idx="112">
                  <c:v>1167.1736826488186</c:v>
                </c:pt>
                <c:pt idx="113">
                  <c:v>1157.0484683993168</c:v>
                </c:pt>
                <c:pt idx="114">
                  <c:v>1146.409272466728</c:v>
                </c:pt>
                <c:pt idx="115">
                  <c:v>1134.8827357466578</c:v>
                </c:pt>
                <c:pt idx="116">
                  <c:v>1123.2047372649376</c:v>
                </c:pt>
                <c:pt idx="117">
                  <c:v>1111.1326996039886</c:v>
                </c:pt>
                <c:pt idx="118">
                  <c:v>1098.9013395506399</c:v>
                </c:pt>
                <c:pt idx="119">
                  <c:v>1086.3058657992526</c:v>
                </c:pt>
                <c:pt idx="120">
                  <c:v>1073.0970907161952</c:v>
                </c:pt>
                <c:pt idx="121">
                  <c:v>1059.1506559377547</c:v>
                </c:pt>
                <c:pt idx="122">
                  <c:v>1044.4492231881345</c:v>
                </c:pt>
                <c:pt idx="123">
                  <c:v>1028.9813421325166</c:v>
                </c:pt>
                <c:pt idx="124">
                  <c:v>1013.5551572989901</c:v>
                </c:pt>
                <c:pt idx="125">
                  <c:v>998.70471119213744</c:v>
                </c:pt>
                <c:pt idx="126">
                  <c:v>984.72992420801393</c:v>
                </c:pt>
                <c:pt idx="127">
                  <c:v>971.8093572442649</c:v>
                </c:pt>
                <c:pt idx="128">
                  <c:v>959.6885985493185</c:v>
                </c:pt>
                <c:pt idx="129">
                  <c:v>948.16465247102565</c:v>
                </c:pt>
                <c:pt idx="130">
                  <c:v>937.39105873009726</c:v>
                </c:pt>
                <c:pt idx="131">
                  <c:v>927.35444629851759</c:v>
                </c:pt>
                <c:pt idx="132">
                  <c:v>918.34089379164675</c:v>
                </c:pt>
                <c:pt idx="133">
                  <c:v>909.41477939658728</c:v>
                </c:pt>
                <c:pt idx="134">
                  <c:v>900.4488757322988</c:v>
                </c:pt>
                <c:pt idx="135">
                  <c:v>890.68928990776931</c:v>
                </c:pt>
                <c:pt idx="136">
                  <c:v>880.0725029001253</c:v>
                </c:pt>
                <c:pt idx="137">
                  <c:v>868.26016329536139</c:v>
                </c:pt>
                <c:pt idx="138">
                  <c:v>856.69167967321096</c:v>
                </c:pt>
                <c:pt idx="139">
                  <c:v>845.18953755485597</c:v>
                </c:pt>
                <c:pt idx="140">
                  <c:v>832.87251301289029</c:v>
                </c:pt>
                <c:pt idx="141">
                  <c:v>820.16677741258434</c:v>
                </c:pt>
                <c:pt idx="142">
                  <c:v>807.14122551034802</c:v>
                </c:pt>
                <c:pt idx="143">
                  <c:v>793.59158223459792</c:v>
                </c:pt>
                <c:pt idx="144">
                  <c:v>780.02409377472918</c:v>
                </c:pt>
                <c:pt idx="145">
                  <c:v>766.92408457412773</c:v>
                </c:pt>
                <c:pt idx="146">
                  <c:v>754.15047438810041</c:v>
                </c:pt>
                <c:pt idx="147">
                  <c:v>742.15975711354224</c:v>
                </c:pt>
                <c:pt idx="148">
                  <c:v>730.99847821982405</c:v>
                </c:pt>
                <c:pt idx="149">
                  <c:v>720.72342482391468</c:v>
                </c:pt>
                <c:pt idx="150">
                  <c:v>711.29917658200691</c:v>
                </c:pt>
                <c:pt idx="151">
                  <c:v>702.64799877070573</c:v>
                </c:pt>
                <c:pt idx="152">
                  <c:v>695.10477102082132</c:v>
                </c:pt>
                <c:pt idx="153">
                  <c:v>688.47506363814477</c:v>
                </c:pt>
                <c:pt idx="154">
                  <c:v>681.54416126487581</c:v>
                </c:pt>
                <c:pt idx="155">
                  <c:v>673.83975278667253</c:v>
                </c:pt>
                <c:pt idx="156">
                  <c:v>665.47508319524343</c:v>
                </c:pt>
                <c:pt idx="157">
                  <c:v>656.4788908174088</c:v>
                </c:pt>
                <c:pt idx="158">
                  <c:v>647.45784702886203</c:v>
                </c:pt>
                <c:pt idx="159">
                  <c:v>637.94387280152148</c:v>
                </c:pt>
                <c:pt idx="160">
                  <c:v>628.21811869975863</c:v>
                </c:pt>
                <c:pt idx="161">
                  <c:v>618.80017495077868</c:v>
                </c:pt>
                <c:pt idx="162">
                  <c:v>609.84041142282047</c:v>
                </c:pt>
                <c:pt idx="163">
                  <c:v>601.32263402070112</c:v>
                </c:pt>
                <c:pt idx="164">
                  <c:v>592.41788379285299</c:v>
                </c:pt>
                <c:pt idx="165">
                  <c:v>584.08414762115956</c:v>
                </c:pt>
                <c:pt idx="166">
                  <c:v>576.7369298964104</c:v>
                </c:pt>
                <c:pt idx="167">
                  <c:v>570.71645050102643</c:v>
                </c:pt>
                <c:pt idx="168">
                  <c:v>567.0270904244951</c:v>
                </c:pt>
                <c:pt idx="169">
                  <c:v>563.4891660087967</c:v>
                </c:pt>
                <c:pt idx="170">
                  <c:v>560.43372603786611</c:v>
                </c:pt>
                <c:pt idx="171">
                  <c:v>557.5168039133481</c:v>
                </c:pt>
                <c:pt idx="172">
                  <c:v>554.75428647551939</c:v>
                </c:pt>
                <c:pt idx="173">
                  <c:v>552.63587794079706</c:v>
                </c:pt>
                <c:pt idx="174">
                  <c:v>551.18188659441716</c:v>
                </c:pt>
                <c:pt idx="175">
                  <c:v>550.26310996510506</c:v>
                </c:pt>
                <c:pt idx="176">
                  <c:v>549.39478824495018</c:v>
                </c:pt>
                <c:pt idx="177">
                  <c:v>548.46793578685129</c:v>
                </c:pt>
                <c:pt idx="178">
                  <c:v>547.12932823217511</c:v>
                </c:pt>
                <c:pt idx="179">
                  <c:v>545.16417613193914</c:v>
                </c:pt>
                <c:pt idx="180">
                  <c:v>542.5262802842451</c:v>
                </c:pt>
                <c:pt idx="181">
                  <c:v>539.43053629516101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17-4E66-9AB0-3FD9EF76C720}"/>
            </c:ext>
          </c:extLst>
        </c:ser>
        <c:ser>
          <c:idx val="0"/>
          <c:order val="5"/>
          <c:tx>
            <c:strRef>
              <c:f>[12]WinterOutlook2021_Data!$G$4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5'!$U$20:$U$384</c:f>
              <c:numCache>
                <c:formatCode>d\-mmm</c:formatCode>
                <c:ptCount val="36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41916</c:v>
                </c:pt>
                <c:pt idx="4">
                  <c:v>41917</c:v>
                </c:pt>
                <c:pt idx="5">
                  <c:v>41918</c:v>
                </c:pt>
                <c:pt idx="6">
                  <c:v>41919</c:v>
                </c:pt>
                <c:pt idx="7">
                  <c:v>41920</c:v>
                </c:pt>
                <c:pt idx="8">
                  <c:v>41921</c:v>
                </c:pt>
                <c:pt idx="9">
                  <c:v>41922</c:v>
                </c:pt>
                <c:pt idx="10">
                  <c:v>41923</c:v>
                </c:pt>
                <c:pt idx="11">
                  <c:v>41924</c:v>
                </c:pt>
                <c:pt idx="12">
                  <c:v>41925</c:v>
                </c:pt>
                <c:pt idx="13">
                  <c:v>41926</c:v>
                </c:pt>
                <c:pt idx="14">
                  <c:v>41927</c:v>
                </c:pt>
                <c:pt idx="15">
                  <c:v>41928</c:v>
                </c:pt>
                <c:pt idx="16">
                  <c:v>41929</c:v>
                </c:pt>
                <c:pt idx="17">
                  <c:v>41930</c:v>
                </c:pt>
                <c:pt idx="18">
                  <c:v>41931</c:v>
                </c:pt>
                <c:pt idx="19">
                  <c:v>41932</c:v>
                </c:pt>
                <c:pt idx="20">
                  <c:v>41933</c:v>
                </c:pt>
                <c:pt idx="21">
                  <c:v>41934</c:v>
                </c:pt>
                <c:pt idx="22">
                  <c:v>41935</c:v>
                </c:pt>
                <c:pt idx="23">
                  <c:v>41936</c:v>
                </c:pt>
                <c:pt idx="24">
                  <c:v>41937</c:v>
                </c:pt>
                <c:pt idx="25">
                  <c:v>41938</c:v>
                </c:pt>
                <c:pt idx="26">
                  <c:v>41939</c:v>
                </c:pt>
                <c:pt idx="27">
                  <c:v>41940</c:v>
                </c:pt>
                <c:pt idx="28">
                  <c:v>41941</c:v>
                </c:pt>
                <c:pt idx="29">
                  <c:v>41942</c:v>
                </c:pt>
                <c:pt idx="30">
                  <c:v>41943</c:v>
                </c:pt>
                <c:pt idx="31">
                  <c:v>41944</c:v>
                </c:pt>
                <c:pt idx="32">
                  <c:v>41945</c:v>
                </c:pt>
                <c:pt idx="33">
                  <c:v>41946</c:v>
                </c:pt>
                <c:pt idx="34">
                  <c:v>41947</c:v>
                </c:pt>
                <c:pt idx="35">
                  <c:v>41948</c:v>
                </c:pt>
                <c:pt idx="36">
                  <c:v>41949</c:v>
                </c:pt>
                <c:pt idx="37">
                  <c:v>41950</c:v>
                </c:pt>
                <c:pt idx="38">
                  <c:v>41951</c:v>
                </c:pt>
                <c:pt idx="39">
                  <c:v>41952</c:v>
                </c:pt>
                <c:pt idx="40">
                  <c:v>41953</c:v>
                </c:pt>
                <c:pt idx="41">
                  <c:v>41954</c:v>
                </c:pt>
                <c:pt idx="42">
                  <c:v>41955</c:v>
                </c:pt>
                <c:pt idx="43">
                  <c:v>41956</c:v>
                </c:pt>
                <c:pt idx="44">
                  <c:v>41957</c:v>
                </c:pt>
                <c:pt idx="45">
                  <c:v>41958</c:v>
                </c:pt>
                <c:pt idx="46">
                  <c:v>41959</c:v>
                </c:pt>
                <c:pt idx="47">
                  <c:v>41960</c:v>
                </c:pt>
                <c:pt idx="48">
                  <c:v>41961</c:v>
                </c:pt>
                <c:pt idx="49">
                  <c:v>41962</c:v>
                </c:pt>
                <c:pt idx="50">
                  <c:v>41963</c:v>
                </c:pt>
                <c:pt idx="51">
                  <c:v>41964</c:v>
                </c:pt>
                <c:pt idx="52">
                  <c:v>41965</c:v>
                </c:pt>
                <c:pt idx="53">
                  <c:v>41966</c:v>
                </c:pt>
                <c:pt idx="54">
                  <c:v>41967</c:v>
                </c:pt>
                <c:pt idx="55">
                  <c:v>41968</c:v>
                </c:pt>
                <c:pt idx="56">
                  <c:v>41969</c:v>
                </c:pt>
                <c:pt idx="57">
                  <c:v>41970</c:v>
                </c:pt>
                <c:pt idx="58">
                  <c:v>41971</c:v>
                </c:pt>
                <c:pt idx="59">
                  <c:v>41972</c:v>
                </c:pt>
                <c:pt idx="60">
                  <c:v>41973</c:v>
                </c:pt>
                <c:pt idx="61">
                  <c:v>41974</c:v>
                </c:pt>
                <c:pt idx="62">
                  <c:v>41975</c:v>
                </c:pt>
                <c:pt idx="63">
                  <c:v>41976</c:v>
                </c:pt>
                <c:pt idx="64">
                  <c:v>41977</c:v>
                </c:pt>
                <c:pt idx="65">
                  <c:v>41978</c:v>
                </c:pt>
                <c:pt idx="66">
                  <c:v>41979</c:v>
                </c:pt>
                <c:pt idx="67">
                  <c:v>41980</c:v>
                </c:pt>
                <c:pt idx="68">
                  <c:v>41981</c:v>
                </c:pt>
                <c:pt idx="69">
                  <c:v>41982</c:v>
                </c:pt>
                <c:pt idx="70">
                  <c:v>41983</c:v>
                </c:pt>
                <c:pt idx="71">
                  <c:v>41984</c:v>
                </c:pt>
                <c:pt idx="72">
                  <c:v>41985</c:v>
                </c:pt>
                <c:pt idx="73">
                  <c:v>41986</c:v>
                </c:pt>
                <c:pt idx="74">
                  <c:v>41987</c:v>
                </c:pt>
                <c:pt idx="75">
                  <c:v>41988</c:v>
                </c:pt>
                <c:pt idx="76">
                  <c:v>41989</c:v>
                </c:pt>
                <c:pt idx="77">
                  <c:v>41990</c:v>
                </c:pt>
                <c:pt idx="78">
                  <c:v>41991</c:v>
                </c:pt>
                <c:pt idx="79">
                  <c:v>41992</c:v>
                </c:pt>
                <c:pt idx="80">
                  <c:v>41993</c:v>
                </c:pt>
                <c:pt idx="81">
                  <c:v>41994</c:v>
                </c:pt>
                <c:pt idx="82">
                  <c:v>41995</c:v>
                </c:pt>
                <c:pt idx="83">
                  <c:v>41996</c:v>
                </c:pt>
                <c:pt idx="84">
                  <c:v>41997</c:v>
                </c:pt>
                <c:pt idx="85">
                  <c:v>41998</c:v>
                </c:pt>
                <c:pt idx="86">
                  <c:v>41999</c:v>
                </c:pt>
                <c:pt idx="87">
                  <c:v>42000</c:v>
                </c:pt>
                <c:pt idx="88">
                  <c:v>42001</c:v>
                </c:pt>
                <c:pt idx="89">
                  <c:v>42002</c:v>
                </c:pt>
                <c:pt idx="90">
                  <c:v>42003</c:v>
                </c:pt>
                <c:pt idx="91">
                  <c:v>42004</c:v>
                </c:pt>
                <c:pt idx="92">
                  <c:v>42005</c:v>
                </c:pt>
                <c:pt idx="93">
                  <c:v>42006</c:v>
                </c:pt>
                <c:pt idx="94">
                  <c:v>42007</c:v>
                </c:pt>
                <c:pt idx="95">
                  <c:v>42008</c:v>
                </c:pt>
                <c:pt idx="96">
                  <c:v>42009</c:v>
                </c:pt>
                <c:pt idx="97">
                  <c:v>42010</c:v>
                </c:pt>
                <c:pt idx="98">
                  <c:v>42011</c:v>
                </c:pt>
                <c:pt idx="99">
                  <c:v>42012</c:v>
                </c:pt>
                <c:pt idx="100">
                  <c:v>42013</c:v>
                </c:pt>
                <c:pt idx="101">
                  <c:v>42014</c:v>
                </c:pt>
                <c:pt idx="102">
                  <c:v>42015</c:v>
                </c:pt>
                <c:pt idx="103">
                  <c:v>42016</c:v>
                </c:pt>
                <c:pt idx="104">
                  <c:v>42017</c:v>
                </c:pt>
                <c:pt idx="105">
                  <c:v>42018</c:v>
                </c:pt>
                <c:pt idx="106">
                  <c:v>42019</c:v>
                </c:pt>
                <c:pt idx="107">
                  <c:v>42020</c:v>
                </c:pt>
                <c:pt idx="108">
                  <c:v>42021</c:v>
                </c:pt>
                <c:pt idx="109">
                  <c:v>42022</c:v>
                </c:pt>
                <c:pt idx="110">
                  <c:v>42023</c:v>
                </c:pt>
                <c:pt idx="111">
                  <c:v>42024</c:v>
                </c:pt>
                <c:pt idx="112">
                  <c:v>42025</c:v>
                </c:pt>
                <c:pt idx="113">
                  <c:v>42026</c:v>
                </c:pt>
                <c:pt idx="114">
                  <c:v>42027</c:v>
                </c:pt>
                <c:pt idx="115">
                  <c:v>42028</c:v>
                </c:pt>
                <c:pt idx="116">
                  <c:v>42029</c:v>
                </c:pt>
                <c:pt idx="117">
                  <c:v>42030</c:v>
                </c:pt>
                <c:pt idx="118">
                  <c:v>42031</c:v>
                </c:pt>
                <c:pt idx="119">
                  <c:v>42032</c:v>
                </c:pt>
                <c:pt idx="120">
                  <c:v>42033</c:v>
                </c:pt>
                <c:pt idx="121">
                  <c:v>42034</c:v>
                </c:pt>
                <c:pt idx="122">
                  <c:v>42035</c:v>
                </c:pt>
                <c:pt idx="123">
                  <c:v>42036</c:v>
                </c:pt>
                <c:pt idx="124">
                  <c:v>42037</c:v>
                </c:pt>
                <c:pt idx="125">
                  <c:v>42038</c:v>
                </c:pt>
                <c:pt idx="126">
                  <c:v>42039</c:v>
                </c:pt>
                <c:pt idx="127">
                  <c:v>42040</c:v>
                </c:pt>
                <c:pt idx="128">
                  <c:v>42041</c:v>
                </c:pt>
                <c:pt idx="129">
                  <c:v>42042</c:v>
                </c:pt>
                <c:pt idx="130">
                  <c:v>42043</c:v>
                </c:pt>
                <c:pt idx="131">
                  <c:v>42044</c:v>
                </c:pt>
                <c:pt idx="132">
                  <c:v>42045</c:v>
                </c:pt>
                <c:pt idx="133">
                  <c:v>42046</c:v>
                </c:pt>
                <c:pt idx="134">
                  <c:v>42047</c:v>
                </c:pt>
                <c:pt idx="135">
                  <c:v>42048</c:v>
                </c:pt>
                <c:pt idx="136">
                  <c:v>42049</c:v>
                </c:pt>
                <c:pt idx="137">
                  <c:v>42050</c:v>
                </c:pt>
                <c:pt idx="138">
                  <c:v>42051</c:v>
                </c:pt>
                <c:pt idx="139">
                  <c:v>42052</c:v>
                </c:pt>
                <c:pt idx="140">
                  <c:v>42053</c:v>
                </c:pt>
                <c:pt idx="141">
                  <c:v>42054</c:v>
                </c:pt>
                <c:pt idx="142">
                  <c:v>42055</c:v>
                </c:pt>
                <c:pt idx="143">
                  <c:v>42056</c:v>
                </c:pt>
                <c:pt idx="144">
                  <c:v>42057</c:v>
                </c:pt>
                <c:pt idx="145">
                  <c:v>42058</c:v>
                </c:pt>
                <c:pt idx="146">
                  <c:v>42059</c:v>
                </c:pt>
                <c:pt idx="147">
                  <c:v>42060</c:v>
                </c:pt>
                <c:pt idx="148">
                  <c:v>42061</c:v>
                </c:pt>
                <c:pt idx="149">
                  <c:v>42062</c:v>
                </c:pt>
                <c:pt idx="150">
                  <c:v>42063</c:v>
                </c:pt>
                <c:pt idx="151">
                  <c:v>42064</c:v>
                </c:pt>
                <c:pt idx="152">
                  <c:v>42065</c:v>
                </c:pt>
                <c:pt idx="153">
                  <c:v>42066</c:v>
                </c:pt>
                <c:pt idx="154">
                  <c:v>42067</c:v>
                </c:pt>
                <c:pt idx="155">
                  <c:v>42068</c:v>
                </c:pt>
                <c:pt idx="156">
                  <c:v>42069</c:v>
                </c:pt>
                <c:pt idx="157">
                  <c:v>42070</c:v>
                </c:pt>
                <c:pt idx="158">
                  <c:v>42071</c:v>
                </c:pt>
                <c:pt idx="159">
                  <c:v>42072</c:v>
                </c:pt>
                <c:pt idx="160">
                  <c:v>42073</c:v>
                </c:pt>
                <c:pt idx="161">
                  <c:v>42074</c:v>
                </c:pt>
                <c:pt idx="162">
                  <c:v>42075</c:v>
                </c:pt>
                <c:pt idx="163">
                  <c:v>42076</c:v>
                </c:pt>
                <c:pt idx="164">
                  <c:v>42077</c:v>
                </c:pt>
                <c:pt idx="165">
                  <c:v>42078</c:v>
                </c:pt>
                <c:pt idx="166">
                  <c:v>42079</c:v>
                </c:pt>
                <c:pt idx="167">
                  <c:v>42080</c:v>
                </c:pt>
                <c:pt idx="168">
                  <c:v>42081</c:v>
                </c:pt>
                <c:pt idx="169">
                  <c:v>42082</c:v>
                </c:pt>
                <c:pt idx="170">
                  <c:v>42083</c:v>
                </c:pt>
                <c:pt idx="171">
                  <c:v>42084</c:v>
                </c:pt>
                <c:pt idx="172">
                  <c:v>42085</c:v>
                </c:pt>
                <c:pt idx="173">
                  <c:v>42086</c:v>
                </c:pt>
                <c:pt idx="174">
                  <c:v>42087</c:v>
                </c:pt>
                <c:pt idx="175">
                  <c:v>42088</c:v>
                </c:pt>
                <c:pt idx="176">
                  <c:v>42089</c:v>
                </c:pt>
                <c:pt idx="177">
                  <c:v>42090</c:v>
                </c:pt>
                <c:pt idx="178">
                  <c:v>42091</c:v>
                </c:pt>
                <c:pt idx="179">
                  <c:v>42092</c:v>
                </c:pt>
                <c:pt idx="180">
                  <c:v>42093</c:v>
                </c:pt>
                <c:pt idx="181">
                  <c:v>42094</c:v>
                </c:pt>
                <c:pt idx="182">
                  <c:v>42095</c:v>
                </c:pt>
                <c:pt idx="183">
                  <c:v>42096</c:v>
                </c:pt>
                <c:pt idx="184">
                  <c:v>42097</c:v>
                </c:pt>
                <c:pt idx="185">
                  <c:v>42098</c:v>
                </c:pt>
                <c:pt idx="186">
                  <c:v>42099</c:v>
                </c:pt>
                <c:pt idx="187">
                  <c:v>42100</c:v>
                </c:pt>
                <c:pt idx="188">
                  <c:v>42101</c:v>
                </c:pt>
                <c:pt idx="189">
                  <c:v>42102</c:v>
                </c:pt>
                <c:pt idx="190">
                  <c:v>42103</c:v>
                </c:pt>
                <c:pt idx="191">
                  <c:v>42104</c:v>
                </c:pt>
                <c:pt idx="192">
                  <c:v>42105</c:v>
                </c:pt>
                <c:pt idx="193">
                  <c:v>42106</c:v>
                </c:pt>
                <c:pt idx="194">
                  <c:v>42107</c:v>
                </c:pt>
                <c:pt idx="195">
                  <c:v>42108</c:v>
                </c:pt>
                <c:pt idx="196">
                  <c:v>42109</c:v>
                </c:pt>
                <c:pt idx="197">
                  <c:v>42110</c:v>
                </c:pt>
                <c:pt idx="198">
                  <c:v>42111</c:v>
                </c:pt>
                <c:pt idx="199">
                  <c:v>42112</c:v>
                </c:pt>
                <c:pt idx="200">
                  <c:v>42113</c:v>
                </c:pt>
                <c:pt idx="201">
                  <c:v>42114</c:v>
                </c:pt>
                <c:pt idx="202">
                  <c:v>42115</c:v>
                </c:pt>
                <c:pt idx="203">
                  <c:v>42116</c:v>
                </c:pt>
                <c:pt idx="204">
                  <c:v>42117</c:v>
                </c:pt>
                <c:pt idx="205">
                  <c:v>42118</c:v>
                </c:pt>
                <c:pt idx="206">
                  <c:v>42119</c:v>
                </c:pt>
                <c:pt idx="207">
                  <c:v>42120</c:v>
                </c:pt>
                <c:pt idx="208">
                  <c:v>42121</c:v>
                </c:pt>
                <c:pt idx="209">
                  <c:v>42122</c:v>
                </c:pt>
                <c:pt idx="210">
                  <c:v>42123</c:v>
                </c:pt>
                <c:pt idx="211">
                  <c:v>42124</c:v>
                </c:pt>
                <c:pt idx="212">
                  <c:v>42125</c:v>
                </c:pt>
                <c:pt idx="213">
                  <c:v>42126</c:v>
                </c:pt>
                <c:pt idx="214">
                  <c:v>42127</c:v>
                </c:pt>
                <c:pt idx="215">
                  <c:v>42128</c:v>
                </c:pt>
                <c:pt idx="216">
                  <c:v>42129</c:v>
                </c:pt>
                <c:pt idx="217">
                  <c:v>42130</c:v>
                </c:pt>
                <c:pt idx="218">
                  <c:v>42131</c:v>
                </c:pt>
                <c:pt idx="219">
                  <c:v>42132</c:v>
                </c:pt>
                <c:pt idx="220">
                  <c:v>42133</c:v>
                </c:pt>
                <c:pt idx="221">
                  <c:v>42134</c:v>
                </c:pt>
                <c:pt idx="222">
                  <c:v>42135</c:v>
                </c:pt>
                <c:pt idx="223">
                  <c:v>42136</c:v>
                </c:pt>
                <c:pt idx="224">
                  <c:v>42137</c:v>
                </c:pt>
                <c:pt idx="225">
                  <c:v>42138</c:v>
                </c:pt>
                <c:pt idx="226">
                  <c:v>42139</c:v>
                </c:pt>
                <c:pt idx="227">
                  <c:v>42140</c:v>
                </c:pt>
                <c:pt idx="228">
                  <c:v>42141</c:v>
                </c:pt>
                <c:pt idx="229">
                  <c:v>42142</c:v>
                </c:pt>
                <c:pt idx="230">
                  <c:v>42143</c:v>
                </c:pt>
                <c:pt idx="231">
                  <c:v>42144</c:v>
                </c:pt>
                <c:pt idx="232">
                  <c:v>42145</c:v>
                </c:pt>
                <c:pt idx="233">
                  <c:v>42146</c:v>
                </c:pt>
                <c:pt idx="234">
                  <c:v>42147</c:v>
                </c:pt>
                <c:pt idx="235">
                  <c:v>42148</c:v>
                </c:pt>
                <c:pt idx="236">
                  <c:v>42149</c:v>
                </c:pt>
                <c:pt idx="237">
                  <c:v>42150</c:v>
                </c:pt>
                <c:pt idx="238">
                  <c:v>42151</c:v>
                </c:pt>
                <c:pt idx="239">
                  <c:v>42152</c:v>
                </c:pt>
                <c:pt idx="240">
                  <c:v>42153</c:v>
                </c:pt>
                <c:pt idx="241">
                  <c:v>42154</c:v>
                </c:pt>
                <c:pt idx="242">
                  <c:v>42155</c:v>
                </c:pt>
                <c:pt idx="243">
                  <c:v>42156</c:v>
                </c:pt>
                <c:pt idx="244">
                  <c:v>42157</c:v>
                </c:pt>
                <c:pt idx="245">
                  <c:v>42158</c:v>
                </c:pt>
                <c:pt idx="246">
                  <c:v>42159</c:v>
                </c:pt>
                <c:pt idx="247">
                  <c:v>42160</c:v>
                </c:pt>
                <c:pt idx="248">
                  <c:v>42161</c:v>
                </c:pt>
                <c:pt idx="249">
                  <c:v>42162</c:v>
                </c:pt>
                <c:pt idx="250">
                  <c:v>42163</c:v>
                </c:pt>
                <c:pt idx="251">
                  <c:v>42164</c:v>
                </c:pt>
                <c:pt idx="252">
                  <c:v>42165</c:v>
                </c:pt>
                <c:pt idx="253">
                  <c:v>42166</c:v>
                </c:pt>
                <c:pt idx="254">
                  <c:v>42167</c:v>
                </c:pt>
                <c:pt idx="255">
                  <c:v>42168</c:v>
                </c:pt>
                <c:pt idx="256">
                  <c:v>42169</c:v>
                </c:pt>
                <c:pt idx="257">
                  <c:v>42170</c:v>
                </c:pt>
                <c:pt idx="258">
                  <c:v>42171</c:v>
                </c:pt>
                <c:pt idx="259">
                  <c:v>42172</c:v>
                </c:pt>
                <c:pt idx="260">
                  <c:v>42173</c:v>
                </c:pt>
                <c:pt idx="261">
                  <c:v>42174</c:v>
                </c:pt>
                <c:pt idx="262">
                  <c:v>42175</c:v>
                </c:pt>
                <c:pt idx="263">
                  <c:v>42176</c:v>
                </c:pt>
                <c:pt idx="264">
                  <c:v>42177</c:v>
                </c:pt>
                <c:pt idx="265">
                  <c:v>42178</c:v>
                </c:pt>
                <c:pt idx="266">
                  <c:v>42179</c:v>
                </c:pt>
                <c:pt idx="267">
                  <c:v>42180</c:v>
                </c:pt>
                <c:pt idx="268">
                  <c:v>42181</c:v>
                </c:pt>
                <c:pt idx="269">
                  <c:v>42182</c:v>
                </c:pt>
                <c:pt idx="270">
                  <c:v>42183</c:v>
                </c:pt>
                <c:pt idx="271">
                  <c:v>42184</c:v>
                </c:pt>
                <c:pt idx="272">
                  <c:v>42185</c:v>
                </c:pt>
                <c:pt idx="273">
                  <c:v>42186</c:v>
                </c:pt>
                <c:pt idx="274">
                  <c:v>42187</c:v>
                </c:pt>
                <c:pt idx="275">
                  <c:v>42188</c:v>
                </c:pt>
                <c:pt idx="276">
                  <c:v>42189</c:v>
                </c:pt>
                <c:pt idx="277">
                  <c:v>42190</c:v>
                </c:pt>
                <c:pt idx="278">
                  <c:v>42191</c:v>
                </c:pt>
                <c:pt idx="279">
                  <c:v>42192</c:v>
                </c:pt>
                <c:pt idx="280">
                  <c:v>42193</c:v>
                </c:pt>
                <c:pt idx="281">
                  <c:v>42194</c:v>
                </c:pt>
                <c:pt idx="282">
                  <c:v>42195</c:v>
                </c:pt>
                <c:pt idx="283">
                  <c:v>42196</c:v>
                </c:pt>
                <c:pt idx="284">
                  <c:v>42197</c:v>
                </c:pt>
                <c:pt idx="285">
                  <c:v>42198</c:v>
                </c:pt>
                <c:pt idx="286">
                  <c:v>42199</c:v>
                </c:pt>
                <c:pt idx="287">
                  <c:v>42200</c:v>
                </c:pt>
                <c:pt idx="288">
                  <c:v>42201</c:v>
                </c:pt>
                <c:pt idx="289">
                  <c:v>42202</c:v>
                </c:pt>
                <c:pt idx="290">
                  <c:v>42203</c:v>
                </c:pt>
                <c:pt idx="291">
                  <c:v>42204</c:v>
                </c:pt>
                <c:pt idx="292">
                  <c:v>42205</c:v>
                </c:pt>
                <c:pt idx="293">
                  <c:v>42206</c:v>
                </c:pt>
                <c:pt idx="294">
                  <c:v>42207</c:v>
                </c:pt>
                <c:pt idx="295">
                  <c:v>42208</c:v>
                </c:pt>
                <c:pt idx="296">
                  <c:v>42209</c:v>
                </c:pt>
                <c:pt idx="297">
                  <c:v>42210</c:v>
                </c:pt>
                <c:pt idx="298">
                  <c:v>42211</c:v>
                </c:pt>
                <c:pt idx="299">
                  <c:v>42212</c:v>
                </c:pt>
                <c:pt idx="300">
                  <c:v>42213</c:v>
                </c:pt>
                <c:pt idx="301">
                  <c:v>42214</c:v>
                </c:pt>
                <c:pt idx="302">
                  <c:v>42215</c:v>
                </c:pt>
                <c:pt idx="303">
                  <c:v>42216</c:v>
                </c:pt>
                <c:pt idx="304">
                  <c:v>42217</c:v>
                </c:pt>
                <c:pt idx="305">
                  <c:v>42218</c:v>
                </c:pt>
                <c:pt idx="306">
                  <c:v>42219</c:v>
                </c:pt>
                <c:pt idx="307">
                  <c:v>42220</c:v>
                </c:pt>
                <c:pt idx="308">
                  <c:v>42221</c:v>
                </c:pt>
                <c:pt idx="309">
                  <c:v>42222</c:v>
                </c:pt>
                <c:pt idx="310">
                  <c:v>42223</c:v>
                </c:pt>
                <c:pt idx="311">
                  <c:v>42224</c:v>
                </c:pt>
                <c:pt idx="312">
                  <c:v>42225</c:v>
                </c:pt>
                <c:pt idx="313">
                  <c:v>42226</c:v>
                </c:pt>
                <c:pt idx="314">
                  <c:v>42227</c:v>
                </c:pt>
                <c:pt idx="315">
                  <c:v>42228</c:v>
                </c:pt>
                <c:pt idx="316">
                  <c:v>42229</c:v>
                </c:pt>
                <c:pt idx="317">
                  <c:v>42230</c:v>
                </c:pt>
                <c:pt idx="318">
                  <c:v>42231</c:v>
                </c:pt>
                <c:pt idx="319">
                  <c:v>42232</c:v>
                </c:pt>
                <c:pt idx="320">
                  <c:v>42233</c:v>
                </c:pt>
                <c:pt idx="321">
                  <c:v>42234</c:v>
                </c:pt>
                <c:pt idx="322">
                  <c:v>42235</c:v>
                </c:pt>
                <c:pt idx="323">
                  <c:v>42236</c:v>
                </c:pt>
                <c:pt idx="324">
                  <c:v>42237</c:v>
                </c:pt>
                <c:pt idx="325">
                  <c:v>42238</c:v>
                </c:pt>
                <c:pt idx="326">
                  <c:v>42239</c:v>
                </c:pt>
                <c:pt idx="327">
                  <c:v>42240</c:v>
                </c:pt>
                <c:pt idx="328">
                  <c:v>42241</c:v>
                </c:pt>
                <c:pt idx="329">
                  <c:v>42242</c:v>
                </c:pt>
                <c:pt idx="330">
                  <c:v>42243</c:v>
                </c:pt>
                <c:pt idx="331">
                  <c:v>42244</c:v>
                </c:pt>
                <c:pt idx="332">
                  <c:v>42245</c:v>
                </c:pt>
                <c:pt idx="333">
                  <c:v>42246</c:v>
                </c:pt>
                <c:pt idx="334">
                  <c:v>42247</c:v>
                </c:pt>
                <c:pt idx="335">
                  <c:v>42248</c:v>
                </c:pt>
                <c:pt idx="336">
                  <c:v>42249</c:v>
                </c:pt>
                <c:pt idx="337">
                  <c:v>42250</c:v>
                </c:pt>
                <c:pt idx="338">
                  <c:v>42251</c:v>
                </c:pt>
                <c:pt idx="339">
                  <c:v>42252</c:v>
                </c:pt>
                <c:pt idx="340">
                  <c:v>42253</c:v>
                </c:pt>
                <c:pt idx="341">
                  <c:v>42254</c:v>
                </c:pt>
                <c:pt idx="342">
                  <c:v>42255</c:v>
                </c:pt>
                <c:pt idx="343">
                  <c:v>42256</c:v>
                </c:pt>
                <c:pt idx="344">
                  <c:v>42257</c:v>
                </c:pt>
                <c:pt idx="345">
                  <c:v>42258</c:v>
                </c:pt>
                <c:pt idx="346">
                  <c:v>42259</c:v>
                </c:pt>
                <c:pt idx="347">
                  <c:v>42260</c:v>
                </c:pt>
                <c:pt idx="348">
                  <c:v>42261</c:v>
                </c:pt>
                <c:pt idx="349">
                  <c:v>42262</c:v>
                </c:pt>
                <c:pt idx="350">
                  <c:v>42263</c:v>
                </c:pt>
                <c:pt idx="351">
                  <c:v>42264</c:v>
                </c:pt>
                <c:pt idx="352">
                  <c:v>42265</c:v>
                </c:pt>
                <c:pt idx="353">
                  <c:v>42266</c:v>
                </c:pt>
                <c:pt idx="354">
                  <c:v>42267</c:v>
                </c:pt>
                <c:pt idx="355">
                  <c:v>42268</c:v>
                </c:pt>
                <c:pt idx="356">
                  <c:v>42269</c:v>
                </c:pt>
                <c:pt idx="357">
                  <c:v>42270</c:v>
                </c:pt>
                <c:pt idx="358">
                  <c:v>42271</c:v>
                </c:pt>
                <c:pt idx="359">
                  <c:v>42272</c:v>
                </c:pt>
                <c:pt idx="360">
                  <c:v>42273</c:v>
                </c:pt>
                <c:pt idx="361">
                  <c:v>42274</c:v>
                </c:pt>
                <c:pt idx="362">
                  <c:v>42275</c:v>
                </c:pt>
                <c:pt idx="363">
                  <c:v>42276</c:v>
                </c:pt>
                <c:pt idx="364">
                  <c:v>42277</c:v>
                </c:pt>
              </c:numCache>
            </c:numRef>
          </c:cat>
          <c:val>
            <c:numRef>
              <c:f>[12]WinterOutlook2021_Data!$G$20:$G$384</c:f>
              <c:numCache>
                <c:formatCode>General</c:formatCode>
                <c:ptCount val="365"/>
                <c:pt idx="0">
                  <c:v>1180</c:v>
                </c:pt>
                <c:pt idx="1">
                  <c:v>1200</c:v>
                </c:pt>
                <c:pt idx="2">
                  <c:v>1218</c:v>
                </c:pt>
                <c:pt idx="3">
                  <c:v>1256</c:v>
                </c:pt>
                <c:pt idx="4">
                  <c:v>1286</c:v>
                </c:pt>
                <c:pt idx="5">
                  <c:v>1297</c:v>
                </c:pt>
                <c:pt idx="6">
                  <c:v>1320</c:v>
                </c:pt>
                <c:pt idx="7">
                  <c:v>1338</c:v>
                </c:pt>
                <c:pt idx="8">
                  <c:v>1348</c:v>
                </c:pt>
                <c:pt idx="9">
                  <c:v>1361</c:v>
                </c:pt>
                <c:pt idx="10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17-4E66-9AB0-3FD9EF76C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967712"/>
        <c:axId val="712975912"/>
      </c:lineChart>
      <c:dateAx>
        <c:axId val="71296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2975912"/>
        <c:crosses val="autoZero"/>
        <c:auto val="1"/>
        <c:lblOffset val="100"/>
        <c:baseTimeUnit val="days"/>
      </c:dateAx>
      <c:valAx>
        <c:axId val="71297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mcm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296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247156153051E-2"/>
          <c:y val="4.0677966101694912E-2"/>
          <c:w val="0.86142709410548091"/>
          <c:h val="0.74745762711864405"/>
        </c:manualLayout>
      </c:layout>
      <c:areaChart>
        <c:grouping val="stacked"/>
        <c:varyColors val="0"/>
        <c:ser>
          <c:idx val="0"/>
          <c:order val="0"/>
          <c:tx>
            <c:strRef>
              <c:f>ForecastGraph!$C$31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ForecastGraph!$C$32:$C$213</c:f>
              <c:numCache>
                <c:formatCode>0.0</c:formatCode>
                <c:ptCount val="182"/>
                <c:pt idx="0">
                  <c:v>14.120453751818182</c:v>
                </c:pt>
                <c:pt idx="1">
                  <c:v>13.640578577272727</c:v>
                </c:pt>
                <c:pt idx="2">
                  <c:v>11.998832782727272</c:v>
                </c:pt>
                <c:pt idx="3">
                  <c:v>11.774991419999999</c:v>
                </c:pt>
                <c:pt idx="4">
                  <c:v>14.441767401818181</c:v>
                </c:pt>
                <c:pt idx="5">
                  <c:v>14.530394430909091</c:v>
                </c:pt>
                <c:pt idx="6">
                  <c:v>14.625631107272728</c:v>
                </c:pt>
                <c:pt idx="7">
                  <c:v>14.720908726363637</c:v>
                </c:pt>
                <c:pt idx="8">
                  <c:v>14.217266625454545</c:v>
                </c:pt>
                <c:pt idx="9">
                  <c:v>12.514685200000001</c:v>
                </c:pt>
                <c:pt idx="10">
                  <c:v>12.289548941818181</c:v>
                </c:pt>
                <c:pt idx="11">
                  <c:v>15.076112870909093</c:v>
                </c:pt>
                <c:pt idx="12">
                  <c:v>15.184750161818181</c:v>
                </c:pt>
                <c:pt idx="13">
                  <c:v>15.293434244545455</c:v>
                </c:pt>
                <c:pt idx="14">
                  <c:v>15.40216511909091</c:v>
                </c:pt>
                <c:pt idx="15">
                  <c:v>14.884183675454546</c:v>
                </c:pt>
                <c:pt idx="16">
                  <c:v>13.098474678181818</c:v>
                </c:pt>
                <c:pt idx="17">
                  <c:v>12.85426816090909</c:v>
                </c:pt>
                <c:pt idx="18">
                  <c:v>15.758486419999999</c:v>
                </c:pt>
                <c:pt idx="19">
                  <c:v>15.821299238181819</c:v>
                </c:pt>
                <c:pt idx="20">
                  <c:v>15.890730476363636</c:v>
                </c:pt>
                <c:pt idx="21">
                  <c:v>15.973378086363637</c:v>
                </c:pt>
                <c:pt idx="22">
                  <c:v>15.401155909090908</c:v>
                </c:pt>
                <c:pt idx="23">
                  <c:v>13.534409815454545</c:v>
                </c:pt>
                <c:pt idx="24">
                  <c:v>13.285424856363637</c:v>
                </c:pt>
                <c:pt idx="25">
                  <c:v>16.291120639999999</c:v>
                </c:pt>
                <c:pt idx="26">
                  <c:v>16.393743417272727</c:v>
                </c:pt>
                <c:pt idx="27">
                  <c:v>16.509614736363634</c:v>
                </c:pt>
                <c:pt idx="28">
                  <c:v>16.618931971818181</c:v>
                </c:pt>
                <c:pt idx="29">
                  <c:v>16.059164159999998</c:v>
                </c:pt>
                <c:pt idx="30">
                  <c:v>14.149223376363636</c:v>
                </c:pt>
                <c:pt idx="31">
                  <c:v>13.902093545454546</c:v>
                </c:pt>
                <c:pt idx="32">
                  <c:v>17.043449539090911</c:v>
                </c:pt>
                <c:pt idx="33">
                  <c:v>17.146386699999997</c:v>
                </c:pt>
                <c:pt idx="34">
                  <c:v>17.242755156363639</c:v>
                </c:pt>
                <c:pt idx="35">
                  <c:v>17.352392624545455</c:v>
                </c:pt>
                <c:pt idx="36">
                  <c:v>16.76359380909091</c:v>
                </c:pt>
                <c:pt idx="37">
                  <c:v>14.765876912727272</c:v>
                </c:pt>
                <c:pt idx="38">
                  <c:v>14.504327445454544</c:v>
                </c:pt>
                <c:pt idx="39">
                  <c:v>17.784790533636365</c:v>
                </c:pt>
                <c:pt idx="40">
                  <c:v>17.86155377</c:v>
                </c:pt>
                <c:pt idx="41">
                  <c:v>17.931726368181817</c:v>
                </c:pt>
                <c:pt idx="42">
                  <c:v>18.001928211818182</c:v>
                </c:pt>
                <c:pt idx="43">
                  <c:v>17.355633630909093</c:v>
                </c:pt>
                <c:pt idx="44">
                  <c:v>15.261899866363636</c:v>
                </c:pt>
                <c:pt idx="45">
                  <c:v>14.977905542727273</c:v>
                </c:pt>
                <c:pt idx="46">
                  <c:v>18.355959345454547</c:v>
                </c:pt>
                <c:pt idx="47">
                  <c:v>18.439586661818183</c:v>
                </c:pt>
                <c:pt idx="48">
                  <c:v>18.509982983636363</c:v>
                </c:pt>
                <c:pt idx="49">
                  <c:v>18.567139539090906</c:v>
                </c:pt>
                <c:pt idx="50">
                  <c:v>17.85386459181818</c:v>
                </c:pt>
                <c:pt idx="51">
                  <c:v>15.647875650000001</c:v>
                </c:pt>
                <c:pt idx="52">
                  <c:v>15.305891842727272</c:v>
                </c:pt>
                <c:pt idx="53">
                  <c:v>18.696394394545454</c:v>
                </c:pt>
                <c:pt idx="54">
                  <c:v>18.720436909090907</c:v>
                </c:pt>
                <c:pt idx="55">
                  <c:v>18.771061315454546</c:v>
                </c:pt>
                <c:pt idx="56">
                  <c:v>18.828350935454548</c:v>
                </c:pt>
                <c:pt idx="57">
                  <c:v>18.130237392727274</c:v>
                </c:pt>
                <c:pt idx="58">
                  <c:v>15.923288383636363</c:v>
                </c:pt>
                <c:pt idx="59">
                  <c:v>15.623913622727274</c:v>
                </c:pt>
                <c:pt idx="60">
                  <c:v>19.144201052727272</c:v>
                </c:pt>
                <c:pt idx="61">
                  <c:v>19.228234873636364</c:v>
                </c:pt>
                <c:pt idx="62">
                  <c:v>19.285689727272725</c:v>
                </c:pt>
                <c:pt idx="63">
                  <c:v>19.343167977272728</c:v>
                </c:pt>
                <c:pt idx="64">
                  <c:v>18.611862473636364</c:v>
                </c:pt>
                <c:pt idx="65">
                  <c:v>16.328105605454546</c:v>
                </c:pt>
                <c:pt idx="66">
                  <c:v>15.97560595</c:v>
                </c:pt>
                <c:pt idx="67">
                  <c:v>19.553332456363634</c:v>
                </c:pt>
                <c:pt idx="68">
                  <c:v>19.617585587272728</c:v>
                </c:pt>
                <c:pt idx="69">
                  <c:v>19.655210035454544</c:v>
                </c:pt>
                <c:pt idx="70">
                  <c:v>19.692849106363635</c:v>
                </c:pt>
                <c:pt idx="71">
                  <c:v>18.934882679090908</c:v>
                </c:pt>
                <c:pt idx="72">
                  <c:v>16.582858793636362</c:v>
                </c:pt>
                <c:pt idx="73">
                  <c:v>16.213454963636362</c:v>
                </c:pt>
                <c:pt idx="74">
                  <c:v>19.816867364545455</c:v>
                </c:pt>
                <c:pt idx="75">
                  <c:v>19.854573698181817</c:v>
                </c:pt>
                <c:pt idx="76">
                  <c:v>19.878946681818181</c:v>
                </c:pt>
                <c:pt idx="77">
                  <c:v>19.936705682727276</c:v>
                </c:pt>
                <c:pt idx="78">
                  <c:v>19.194708557272726</c:v>
                </c:pt>
                <c:pt idx="79">
                  <c:v>16.838317020000002</c:v>
                </c:pt>
                <c:pt idx="80">
                  <c:v>16.462913584545454</c:v>
                </c:pt>
                <c:pt idx="81">
                  <c:v>20.134569158181819</c:v>
                </c:pt>
                <c:pt idx="82">
                  <c:v>20.179072307272726</c:v>
                </c:pt>
                <c:pt idx="83">
                  <c:v>20.223593003636363</c:v>
                </c:pt>
                <c:pt idx="84">
                  <c:v>17.824188692727272</c:v>
                </c:pt>
                <c:pt idx="85">
                  <c:v>19.493759895454545</c:v>
                </c:pt>
                <c:pt idx="86">
                  <c:v>14.434659216363634</c:v>
                </c:pt>
                <c:pt idx="87">
                  <c:v>14.452064739090908</c:v>
                </c:pt>
                <c:pt idx="88">
                  <c:v>14.464725502727275</c:v>
                </c:pt>
                <c:pt idx="89">
                  <c:v>17.932028169999999</c:v>
                </c:pt>
                <c:pt idx="90">
                  <c:v>17.935945858181817</c:v>
                </c:pt>
                <c:pt idx="91">
                  <c:v>17.951648366363635</c:v>
                </c:pt>
                <c:pt idx="92">
                  <c:v>14.531410071818181</c:v>
                </c:pt>
                <c:pt idx="93">
                  <c:v>14.534582732727273</c:v>
                </c:pt>
                <c:pt idx="94">
                  <c:v>14.542527234545453</c:v>
                </c:pt>
                <c:pt idx="95">
                  <c:v>20.493625097272727</c:v>
                </c:pt>
                <c:pt idx="96">
                  <c:v>20.477925057272728</c:v>
                </c:pt>
                <c:pt idx="97">
                  <c:v>20.468941520909091</c:v>
                </c:pt>
                <c:pt idx="98">
                  <c:v>20.466678886363635</c:v>
                </c:pt>
                <c:pt idx="99">
                  <c:v>19.645836786363638</c:v>
                </c:pt>
                <c:pt idx="100">
                  <c:v>17.205160500000002</c:v>
                </c:pt>
                <c:pt idx="101">
                  <c:v>16.815733091818181</c:v>
                </c:pt>
                <c:pt idx="102">
                  <c:v>20.545123296363638</c:v>
                </c:pt>
                <c:pt idx="103">
                  <c:v>20.596737892727273</c:v>
                </c:pt>
                <c:pt idx="104">
                  <c:v>20.63490188181818</c:v>
                </c:pt>
                <c:pt idx="105">
                  <c:v>20.666343501818179</c:v>
                </c:pt>
                <c:pt idx="106">
                  <c:v>19.863416017272726</c:v>
                </c:pt>
                <c:pt idx="107">
                  <c:v>17.401256881818181</c:v>
                </c:pt>
                <c:pt idx="108">
                  <c:v>16.990637914545456</c:v>
                </c:pt>
                <c:pt idx="109">
                  <c:v>20.718055374545454</c:v>
                </c:pt>
                <c:pt idx="110">
                  <c:v>20.722562045454545</c:v>
                </c:pt>
                <c:pt idx="111">
                  <c:v>20.706831204545455</c:v>
                </c:pt>
                <c:pt idx="112">
                  <c:v>20.691091562727273</c:v>
                </c:pt>
                <c:pt idx="113">
                  <c:v>19.848329395454545</c:v>
                </c:pt>
                <c:pt idx="114">
                  <c:v>17.359722337272729</c:v>
                </c:pt>
                <c:pt idx="115">
                  <c:v>16.933468661818182</c:v>
                </c:pt>
                <c:pt idx="116">
                  <c:v>20.641551333636361</c:v>
                </c:pt>
                <c:pt idx="117">
                  <c:v>20.632525260909091</c:v>
                </c:pt>
                <c:pt idx="118">
                  <c:v>20.623493320909091</c:v>
                </c:pt>
                <c:pt idx="119">
                  <c:v>20.621213086363635</c:v>
                </c:pt>
                <c:pt idx="120">
                  <c:v>19.800661398181816</c:v>
                </c:pt>
                <c:pt idx="121">
                  <c:v>17.335017278181819</c:v>
                </c:pt>
                <c:pt idx="122">
                  <c:v>16.925950188181819</c:v>
                </c:pt>
                <c:pt idx="123">
                  <c:v>20.632353127272726</c:v>
                </c:pt>
                <c:pt idx="124">
                  <c:v>20.630062625454546</c:v>
                </c:pt>
                <c:pt idx="125">
                  <c:v>20.627769189999999</c:v>
                </c:pt>
                <c:pt idx="126">
                  <c:v>20.63900849818182</c:v>
                </c:pt>
                <c:pt idx="127">
                  <c:v>19.824240710909091</c:v>
                </c:pt>
                <c:pt idx="128">
                  <c:v>17.367031467272728</c:v>
                </c:pt>
                <c:pt idx="129">
                  <c:v>16.968309808181818</c:v>
                </c:pt>
                <c:pt idx="130">
                  <c:v>20.704316184545455</c:v>
                </c:pt>
                <c:pt idx="131">
                  <c:v>20.695249043636366</c:v>
                </c:pt>
                <c:pt idx="132">
                  <c:v>20.672622756363637</c:v>
                </c:pt>
                <c:pt idx="133">
                  <c:v>20.649984736363635</c:v>
                </c:pt>
                <c:pt idx="134">
                  <c:v>19.782716412727272</c:v>
                </c:pt>
                <c:pt idx="135">
                  <c:v>17.279445368181818</c:v>
                </c:pt>
                <c:pt idx="136">
                  <c:v>16.838308635454545</c:v>
                </c:pt>
                <c:pt idx="137">
                  <c:v>20.484691610909092</c:v>
                </c:pt>
                <c:pt idx="138">
                  <c:v>20.455193346363636</c:v>
                </c:pt>
                <c:pt idx="139">
                  <c:v>20.446041133636363</c:v>
                </c:pt>
                <c:pt idx="140">
                  <c:v>20.416517934545453</c:v>
                </c:pt>
                <c:pt idx="141">
                  <c:v>19.564982619090909</c:v>
                </c:pt>
                <c:pt idx="142">
                  <c:v>17.105943826363639</c:v>
                </c:pt>
                <c:pt idx="143">
                  <c:v>16.668845473636363</c:v>
                </c:pt>
                <c:pt idx="144">
                  <c:v>20.250718783636362</c:v>
                </c:pt>
                <c:pt idx="145">
                  <c:v>20.180337738181819</c:v>
                </c:pt>
                <c:pt idx="146">
                  <c:v>20.137113119999999</c:v>
                </c:pt>
                <c:pt idx="147">
                  <c:v>20.087069326363636</c:v>
                </c:pt>
                <c:pt idx="148">
                  <c:v>19.228993880000001</c:v>
                </c:pt>
                <c:pt idx="149">
                  <c:v>16.794718844545454</c:v>
                </c:pt>
                <c:pt idx="150">
                  <c:v>16.370487627272727</c:v>
                </c:pt>
                <c:pt idx="151">
                  <c:v>19.913877503636364</c:v>
                </c:pt>
                <c:pt idx="152">
                  <c:v>19.870528212727272</c:v>
                </c:pt>
                <c:pt idx="153">
                  <c:v>19.827158386363635</c:v>
                </c:pt>
                <c:pt idx="154">
                  <c:v>19.783768026363635</c:v>
                </c:pt>
                <c:pt idx="155">
                  <c:v>18.944204886363636</c:v>
                </c:pt>
                <c:pt idx="156">
                  <c:v>16.516807857272727</c:v>
                </c:pt>
                <c:pt idx="157">
                  <c:v>16.065566253636362</c:v>
                </c:pt>
                <c:pt idx="158">
                  <c:v>19.528223945454545</c:v>
                </c:pt>
                <c:pt idx="159">
                  <c:v>19.457448346363638</c:v>
                </c:pt>
                <c:pt idx="160">
                  <c:v>19.393458188181818</c:v>
                </c:pt>
                <c:pt idx="161">
                  <c:v>19.356715393636364</c:v>
                </c:pt>
                <c:pt idx="162">
                  <c:v>18.534061166363639</c:v>
                </c:pt>
                <c:pt idx="163">
                  <c:v>16.169215826363637</c:v>
                </c:pt>
                <c:pt idx="164">
                  <c:v>15.759651425454546</c:v>
                </c:pt>
                <c:pt idx="165">
                  <c:v>19.175442997272725</c:v>
                </c:pt>
                <c:pt idx="166">
                  <c:v>19.15225788181818</c:v>
                </c:pt>
                <c:pt idx="167">
                  <c:v>19.135889007272727</c:v>
                </c:pt>
                <c:pt idx="168">
                  <c:v>19.112681890000001</c:v>
                </c:pt>
                <c:pt idx="169">
                  <c:v>18.325884517272726</c:v>
                </c:pt>
                <c:pt idx="170">
                  <c:v>16.009896066363638</c:v>
                </c:pt>
                <c:pt idx="171">
                  <c:v>15.576025657272726</c:v>
                </c:pt>
                <c:pt idx="172">
                  <c:v>18.930877066363635</c:v>
                </c:pt>
                <c:pt idx="173">
                  <c:v>18.84606123090909</c:v>
                </c:pt>
                <c:pt idx="174">
                  <c:v>18.73385429</c:v>
                </c:pt>
                <c:pt idx="175">
                  <c:v>18.628437189090906</c:v>
                </c:pt>
                <c:pt idx="176">
                  <c:v>17.801756812727273</c:v>
                </c:pt>
                <c:pt idx="177">
                  <c:v>15.505155150909092</c:v>
                </c:pt>
                <c:pt idx="178">
                  <c:v>15.077495370000001</c:v>
                </c:pt>
                <c:pt idx="179">
                  <c:v>18.315828646363638</c:v>
                </c:pt>
                <c:pt idx="180">
                  <c:v>18.258129635454544</c:v>
                </c:pt>
                <c:pt idx="1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6-4C1B-8B14-058E46E45E9C}"/>
            </c:ext>
          </c:extLst>
        </c:ser>
        <c:ser>
          <c:idx val="1"/>
          <c:order val="1"/>
          <c:tx>
            <c:strRef>
              <c:f>ForecastGraph!$D$31</c:f>
              <c:strCache>
                <c:ptCount val="1"/>
                <c:pt idx="0">
                  <c:v>Non-power daily metered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ForecastGraph!$D$32:$D$213</c:f>
              <c:numCache>
                <c:formatCode>0.0</c:formatCode>
                <c:ptCount val="182"/>
                <c:pt idx="0">
                  <c:v>23.116643989636362</c:v>
                </c:pt>
                <c:pt idx="1">
                  <c:v>22.410728726545454</c:v>
                </c:pt>
                <c:pt idx="2">
                  <c:v>21.795814306272732</c:v>
                </c:pt>
                <c:pt idx="3">
                  <c:v>21.559511786454546</c:v>
                </c:pt>
                <c:pt idx="4">
                  <c:v>23.283157840363639</c:v>
                </c:pt>
                <c:pt idx="5">
                  <c:v>23.332067051454548</c:v>
                </c:pt>
                <c:pt idx="6">
                  <c:v>23.380831772636363</c:v>
                </c:pt>
                <c:pt idx="7">
                  <c:v>23.427075468999998</c:v>
                </c:pt>
                <c:pt idx="8">
                  <c:v>22.722498690363636</c:v>
                </c:pt>
                <c:pt idx="9">
                  <c:v>22.099627963909089</c:v>
                </c:pt>
                <c:pt idx="10">
                  <c:v>21.865932936636366</c:v>
                </c:pt>
                <c:pt idx="11">
                  <c:v>23.639985563727272</c:v>
                </c:pt>
                <c:pt idx="12">
                  <c:v>23.705626083727271</c:v>
                </c:pt>
                <c:pt idx="13">
                  <c:v>23.773271879636358</c:v>
                </c:pt>
                <c:pt idx="14">
                  <c:v>23.841634943999999</c:v>
                </c:pt>
                <c:pt idx="15">
                  <c:v>23.139770344727275</c:v>
                </c:pt>
                <c:pt idx="16">
                  <c:v>22.495273740454543</c:v>
                </c:pt>
                <c:pt idx="17">
                  <c:v>22.247365287545453</c:v>
                </c:pt>
                <c:pt idx="18">
                  <c:v>24.058323050181819</c:v>
                </c:pt>
                <c:pt idx="19">
                  <c:v>24.093877114363636</c:v>
                </c:pt>
                <c:pt idx="20">
                  <c:v>24.135146358454548</c:v>
                </c:pt>
                <c:pt idx="21">
                  <c:v>24.187402755727273</c:v>
                </c:pt>
                <c:pt idx="22">
                  <c:v>23.461003573363634</c:v>
                </c:pt>
                <c:pt idx="23">
                  <c:v>22.787379740181816</c:v>
                </c:pt>
                <c:pt idx="24">
                  <c:v>22.534282364363637</c:v>
                </c:pt>
                <c:pt idx="25">
                  <c:v>24.380894610636361</c:v>
                </c:pt>
                <c:pt idx="26">
                  <c:v>24.443350425999999</c:v>
                </c:pt>
                <c:pt idx="27">
                  <c:v>24.515984319636367</c:v>
                </c:pt>
                <c:pt idx="28">
                  <c:v>24.582258577181815</c:v>
                </c:pt>
                <c:pt idx="29">
                  <c:v>23.877191499090909</c:v>
                </c:pt>
                <c:pt idx="30">
                  <c:v>23.212439908727273</c:v>
                </c:pt>
                <c:pt idx="31">
                  <c:v>22.952835417545455</c:v>
                </c:pt>
                <c:pt idx="32">
                  <c:v>24.845006700090913</c:v>
                </c:pt>
                <c:pt idx="33">
                  <c:v>24.90824254490909</c:v>
                </c:pt>
                <c:pt idx="34">
                  <c:v>24.969639515727273</c:v>
                </c:pt>
                <c:pt idx="35">
                  <c:v>25.033000446818178</c:v>
                </c:pt>
                <c:pt idx="36">
                  <c:v>24.323196040909089</c:v>
                </c:pt>
                <c:pt idx="37">
                  <c:v>23.632518720272728</c:v>
                </c:pt>
                <c:pt idx="38">
                  <c:v>23.360176297727275</c:v>
                </c:pt>
                <c:pt idx="39">
                  <c:v>25.304835528727271</c:v>
                </c:pt>
                <c:pt idx="40">
                  <c:v>25.352160959000003</c:v>
                </c:pt>
                <c:pt idx="41">
                  <c:v>25.391354096454549</c:v>
                </c:pt>
                <c:pt idx="42">
                  <c:v>25.435783566636363</c:v>
                </c:pt>
                <c:pt idx="43">
                  <c:v>24.69381721045454</c:v>
                </c:pt>
                <c:pt idx="44">
                  <c:v>23.965416765363635</c:v>
                </c:pt>
                <c:pt idx="45">
                  <c:v>23.674306585181817</c:v>
                </c:pt>
                <c:pt idx="46">
                  <c:v>25.650157780636366</c:v>
                </c:pt>
                <c:pt idx="47">
                  <c:v>25.699739902272725</c:v>
                </c:pt>
                <c:pt idx="48">
                  <c:v>25.746706805727271</c:v>
                </c:pt>
                <c:pt idx="49">
                  <c:v>25.78167063281818</c:v>
                </c:pt>
                <c:pt idx="50">
                  <c:v>25.006279729000003</c:v>
                </c:pt>
                <c:pt idx="51">
                  <c:v>24.231226411727274</c:v>
                </c:pt>
                <c:pt idx="52">
                  <c:v>23.895922023181821</c:v>
                </c:pt>
                <c:pt idx="53">
                  <c:v>25.852123346090909</c:v>
                </c:pt>
                <c:pt idx="54">
                  <c:v>25.863675495181816</c:v>
                </c:pt>
                <c:pt idx="55">
                  <c:v>25.897533366272729</c:v>
                </c:pt>
                <c:pt idx="56">
                  <c:v>25.928801510909089</c:v>
                </c:pt>
                <c:pt idx="57">
                  <c:v>25.174169418363633</c:v>
                </c:pt>
                <c:pt idx="58">
                  <c:v>24.411182131727273</c:v>
                </c:pt>
                <c:pt idx="59">
                  <c:v>24.101280277181818</c:v>
                </c:pt>
                <c:pt idx="60">
                  <c:v>26.117428442909098</c:v>
                </c:pt>
                <c:pt idx="61">
                  <c:v>26.117028902545453</c:v>
                </c:pt>
                <c:pt idx="62">
                  <c:v>26.149018030090915</c:v>
                </c:pt>
                <c:pt idx="63">
                  <c:v>26.180449713545453</c:v>
                </c:pt>
                <c:pt idx="64">
                  <c:v>25.411961990727274</c:v>
                </c:pt>
                <c:pt idx="65">
                  <c:v>24.621347311090911</c:v>
                </c:pt>
                <c:pt idx="66">
                  <c:v>24.276433637181814</c:v>
                </c:pt>
                <c:pt idx="67">
                  <c:v>26.303760111363637</c:v>
                </c:pt>
                <c:pt idx="68">
                  <c:v>26.342419988181817</c:v>
                </c:pt>
                <c:pt idx="69">
                  <c:v>26.364897260363637</c:v>
                </c:pt>
                <c:pt idx="70">
                  <c:v>26.380287460454543</c:v>
                </c:pt>
                <c:pt idx="71">
                  <c:v>25.598287540454546</c:v>
                </c:pt>
                <c:pt idx="72">
                  <c:v>24.779112871999999</c:v>
                </c:pt>
                <c:pt idx="73">
                  <c:v>24.418683175272733</c:v>
                </c:pt>
                <c:pt idx="74">
                  <c:v>26.44812985772727</c:v>
                </c:pt>
                <c:pt idx="75">
                  <c:v>26.469463968363637</c:v>
                </c:pt>
                <c:pt idx="76">
                  <c:v>26.481510872000001</c:v>
                </c:pt>
                <c:pt idx="77">
                  <c:v>26.515924593363636</c:v>
                </c:pt>
                <c:pt idx="78">
                  <c:v>25.74575519972727</c:v>
                </c:pt>
                <c:pt idx="79">
                  <c:v>24.938161643000001</c:v>
                </c:pt>
                <c:pt idx="80">
                  <c:v>24.573191224000002</c:v>
                </c:pt>
                <c:pt idx="81">
                  <c:v>21.638611333272728</c:v>
                </c:pt>
                <c:pt idx="82">
                  <c:v>21.65542888218182</c:v>
                </c:pt>
                <c:pt idx="83">
                  <c:v>21.674060239818182</c:v>
                </c:pt>
                <c:pt idx="84">
                  <c:v>19.545415766818181</c:v>
                </c:pt>
                <c:pt idx="85">
                  <c:v>17.253731431636364</c:v>
                </c:pt>
                <c:pt idx="86">
                  <c:v>19.736919249090906</c:v>
                </c:pt>
                <c:pt idx="87">
                  <c:v>19.755607477090908</c:v>
                </c:pt>
                <c:pt idx="88">
                  <c:v>19.802370510999999</c:v>
                </c:pt>
                <c:pt idx="89">
                  <c:v>19.58773198963636</c:v>
                </c:pt>
                <c:pt idx="90">
                  <c:v>19.587651956545454</c:v>
                </c:pt>
                <c:pt idx="91">
                  <c:v>19.594442560272725</c:v>
                </c:pt>
                <c:pt idx="92">
                  <c:v>19.997840527909091</c:v>
                </c:pt>
                <c:pt idx="93">
                  <c:v>19.993309310454546</c:v>
                </c:pt>
                <c:pt idx="94">
                  <c:v>20.00540586309091</c:v>
                </c:pt>
                <c:pt idx="95">
                  <c:v>24.14822296727273</c:v>
                </c:pt>
                <c:pt idx="96">
                  <c:v>27.025906489090911</c:v>
                </c:pt>
                <c:pt idx="97">
                  <c:v>27.017743598363641</c:v>
                </c:pt>
                <c:pt idx="98">
                  <c:v>27.013391070909094</c:v>
                </c:pt>
                <c:pt idx="99">
                  <c:v>26.205794692181815</c:v>
                </c:pt>
                <c:pt idx="100">
                  <c:v>25.365110137545457</c:v>
                </c:pt>
                <c:pt idx="101">
                  <c:v>24.997215606999998</c:v>
                </c:pt>
                <c:pt idx="102">
                  <c:v>27.055537612909095</c:v>
                </c:pt>
                <c:pt idx="103">
                  <c:v>27.090559963727273</c:v>
                </c:pt>
                <c:pt idx="104">
                  <c:v>27.113367380818179</c:v>
                </c:pt>
                <c:pt idx="105">
                  <c:v>27.131589400545455</c:v>
                </c:pt>
                <c:pt idx="106">
                  <c:v>26.337366940090909</c:v>
                </c:pt>
                <c:pt idx="107">
                  <c:v>25.496686171545456</c:v>
                </c:pt>
                <c:pt idx="108">
                  <c:v>25.114219572090914</c:v>
                </c:pt>
                <c:pt idx="109">
                  <c:v>27.165635899272729</c:v>
                </c:pt>
                <c:pt idx="110">
                  <c:v>27.166433303090908</c:v>
                </c:pt>
                <c:pt idx="111">
                  <c:v>27.155142948636364</c:v>
                </c:pt>
                <c:pt idx="112">
                  <c:v>26.663148422727275</c:v>
                </c:pt>
                <c:pt idx="113">
                  <c:v>25.835878526818181</c:v>
                </c:pt>
                <c:pt idx="114">
                  <c:v>24.974355597090906</c:v>
                </c:pt>
                <c:pt idx="115">
                  <c:v>24.575360587909088</c:v>
                </c:pt>
                <c:pt idx="116">
                  <c:v>26.611965531272723</c:v>
                </c:pt>
                <c:pt idx="117">
                  <c:v>26.602250378454542</c:v>
                </c:pt>
                <c:pt idx="118">
                  <c:v>26.591995052363639</c:v>
                </c:pt>
                <c:pt idx="119">
                  <c:v>26.587093325181819</c:v>
                </c:pt>
                <c:pt idx="120">
                  <c:v>25.779017188909087</c:v>
                </c:pt>
                <c:pt idx="121">
                  <c:v>24.934082893545455</c:v>
                </c:pt>
                <c:pt idx="122">
                  <c:v>24.545039088090906</c:v>
                </c:pt>
                <c:pt idx="123">
                  <c:v>26.633727571181819</c:v>
                </c:pt>
                <c:pt idx="124">
                  <c:v>26.626301682545456</c:v>
                </c:pt>
                <c:pt idx="125">
                  <c:v>26.622164226454547</c:v>
                </c:pt>
                <c:pt idx="126">
                  <c:v>26.628048925454539</c:v>
                </c:pt>
                <c:pt idx="127">
                  <c:v>25.824120722363638</c:v>
                </c:pt>
                <c:pt idx="128">
                  <c:v>24.986427679727271</c:v>
                </c:pt>
                <c:pt idx="129">
                  <c:v>24.612228490181817</c:v>
                </c:pt>
                <c:pt idx="130">
                  <c:v>26.662576648727271</c:v>
                </c:pt>
                <c:pt idx="131">
                  <c:v>26.650520616363636</c:v>
                </c:pt>
                <c:pt idx="132">
                  <c:v>26.635975850909094</c:v>
                </c:pt>
                <c:pt idx="133">
                  <c:v>26.619259031909088</c:v>
                </c:pt>
                <c:pt idx="134">
                  <c:v>25.781461458909089</c:v>
                </c:pt>
                <c:pt idx="135">
                  <c:v>24.910901130454544</c:v>
                </c:pt>
                <c:pt idx="136">
                  <c:v>24.505874431272726</c:v>
                </c:pt>
                <c:pt idx="137">
                  <c:v>26.510352307999998</c:v>
                </c:pt>
                <c:pt idx="138">
                  <c:v>26.491825719454543</c:v>
                </c:pt>
                <c:pt idx="139">
                  <c:v>26.483690114363636</c:v>
                </c:pt>
                <c:pt idx="140">
                  <c:v>26.465679852909091</c:v>
                </c:pt>
                <c:pt idx="141">
                  <c:v>25.635298323454546</c:v>
                </c:pt>
                <c:pt idx="142">
                  <c:v>24.789675227636362</c:v>
                </c:pt>
                <c:pt idx="143">
                  <c:v>24.382016819454545</c:v>
                </c:pt>
                <c:pt idx="144">
                  <c:v>26.351490862818181</c:v>
                </c:pt>
                <c:pt idx="145">
                  <c:v>26.30395416981818</c:v>
                </c:pt>
                <c:pt idx="146">
                  <c:v>26.271855028727273</c:v>
                </c:pt>
                <c:pt idx="147">
                  <c:v>26.233763256</c:v>
                </c:pt>
                <c:pt idx="148">
                  <c:v>25.393065997363635</c:v>
                </c:pt>
                <c:pt idx="149">
                  <c:v>24.546235816636365</c:v>
                </c:pt>
                <c:pt idx="150">
                  <c:v>24.153762925636364</c:v>
                </c:pt>
                <c:pt idx="151">
                  <c:v>26.116459861545454</c:v>
                </c:pt>
                <c:pt idx="152">
                  <c:v>26.089901551090907</c:v>
                </c:pt>
                <c:pt idx="153">
                  <c:v>26.060405322999998</c:v>
                </c:pt>
                <c:pt idx="154">
                  <c:v>26.029661591090907</c:v>
                </c:pt>
                <c:pt idx="155">
                  <c:v>25.194301956636366</c:v>
                </c:pt>
                <c:pt idx="156">
                  <c:v>24.33795308636364</c:v>
                </c:pt>
                <c:pt idx="157">
                  <c:v>23.92869207</c:v>
                </c:pt>
                <c:pt idx="158">
                  <c:v>25.860844773363638</c:v>
                </c:pt>
                <c:pt idx="159">
                  <c:v>25.814314561272727</c:v>
                </c:pt>
                <c:pt idx="160">
                  <c:v>25.775821137636367</c:v>
                </c:pt>
                <c:pt idx="161">
                  <c:v>25.752474184090911</c:v>
                </c:pt>
                <c:pt idx="162">
                  <c:v>24.920718159272727</c:v>
                </c:pt>
                <c:pt idx="163">
                  <c:v>24.084276465181816</c:v>
                </c:pt>
                <c:pt idx="164">
                  <c:v>23.707818400272728</c:v>
                </c:pt>
                <c:pt idx="165">
                  <c:v>25.632708784636364</c:v>
                </c:pt>
                <c:pt idx="166">
                  <c:v>25.616292079818184</c:v>
                </c:pt>
                <c:pt idx="167">
                  <c:v>25.600075770727269</c:v>
                </c:pt>
                <c:pt idx="168">
                  <c:v>25.586635575818182</c:v>
                </c:pt>
                <c:pt idx="169">
                  <c:v>24.776074827181819</c:v>
                </c:pt>
                <c:pt idx="170">
                  <c:v>23.964106724454549</c:v>
                </c:pt>
                <c:pt idx="171">
                  <c:v>23.568360814909092</c:v>
                </c:pt>
                <c:pt idx="172">
                  <c:v>25.462561477545453</c:v>
                </c:pt>
                <c:pt idx="173">
                  <c:v>25.407246752000002</c:v>
                </c:pt>
                <c:pt idx="174">
                  <c:v>25.336382414636365</c:v>
                </c:pt>
                <c:pt idx="175">
                  <c:v>25.264542552454543</c:v>
                </c:pt>
                <c:pt idx="176">
                  <c:v>24.41921910590909</c:v>
                </c:pt>
                <c:pt idx="177">
                  <c:v>23.591094670090907</c:v>
                </c:pt>
                <c:pt idx="178">
                  <c:v>23.20355775627273</c:v>
                </c:pt>
                <c:pt idx="179">
                  <c:v>25.054113917727275</c:v>
                </c:pt>
                <c:pt idx="180">
                  <c:v>25.017930731</c:v>
                </c:pt>
                <c:pt idx="181">
                  <c:v>22.074212417727271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6-4C1B-8B14-058E46E45E9C}"/>
            </c:ext>
          </c:extLst>
        </c:ser>
        <c:ser>
          <c:idx val="2"/>
          <c:order val="2"/>
          <c:tx>
            <c:strRef>
              <c:f>ForecastGraph!$E$31</c:f>
              <c:strCache>
                <c:ptCount val="1"/>
                <c:pt idx="0">
                  <c:v>Total power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ForecastGraph!$E$32:$E$213</c:f>
              <c:numCache>
                <c:formatCode>0.0</c:formatCode>
                <c:ptCount val="182"/>
                <c:pt idx="0">
                  <c:v>62.090407281909101</c:v>
                </c:pt>
                <c:pt idx="1">
                  <c:v>57.943411014090913</c:v>
                </c:pt>
                <c:pt idx="2">
                  <c:v>46.11770500472727</c:v>
                </c:pt>
                <c:pt idx="3">
                  <c:v>44.763705571181816</c:v>
                </c:pt>
                <c:pt idx="4">
                  <c:v>62.703027870636362</c:v>
                </c:pt>
                <c:pt idx="5">
                  <c:v>62.861080976000011</c:v>
                </c:pt>
                <c:pt idx="6">
                  <c:v>63.022412263727283</c:v>
                </c:pt>
                <c:pt idx="7">
                  <c:v>63.18325034154546</c:v>
                </c:pt>
                <c:pt idx="8">
                  <c:v>58.961071191909099</c:v>
                </c:pt>
                <c:pt idx="9">
                  <c:v>46.970699163272727</c:v>
                </c:pt>
                <c:pt idx="10">
                  <c:v>45.608340353454544</c:v>
                </c:pt>
                <c:pt idx="11">
                  <c:v>63.82103082945455</c:v>
                </c:pt>
                <c:pt idx="12">
                  <c:v>63.987771661727272</c:v>
                </c:pt>
                <c:pt idx="13">
                  <c:v>64.153414343636371</c:v>
                </c:pt>
                <c:pt idx="14">
                  <c:v>64.319865490818174</c:v>
                </c:pt>
                <c:pt idx="15">
                  <c:v>60.020880706545448</c:v>
                </c:pt>
                <c:pt idx="16">
                  <c:v>47.855287794363633</c:v>
                </c:pt>
                <c:pt idx="17">
                  <c:v>46.47104385936364</c:v>
                </c:pt>
                <c:pt idx="18">
                  <c:v>64.945308626818175</c:v>
                </c:pt>
                <c:pt idx="19">
                  <c:v>65.091802374272731</c:v>
                </c:pt>
                <c:pt idx="20">
                  <c:v>65.241931053000002</c:v>
                </c:pt>
                <c:pt idx="21">
                  <c:v>65.397318949909092</c:v>
                </c:pt>
                <c:pt idx="22">
                  <c:v>61.00759988936364</c:v>
                </c:pt>
                <c:pt idx="23">
                  <c:v>48.663437334181822</c:v>
                </c:pt>
                <c:pt idx="24">
                  <c:v>47.266923771999998</c:v>
                </c:pt>
                <c:pt idx="25">
                  <c:v>66.010394086090912</c:v>
                </c:pt>
                <c:pt idx="26">
                  <c:v>66.173070754909091</c:v>
                </c:pt>
                <c:pt idx="27">
                  <c:v>66.34135626172727</c:v>
                </c:pt>
                <c:pt idx="28">
                  <c:v>66.505888693363644</c:v>
                </c:pt>
                <c:pt idx="29">
                  <c:v>62.054121356818179</c:v>
                </c:pt>
                <c:pt idx="30">
                  <c:v>49.559757807545452</c:v>
                </c:pt>
                <c:pt idx="31">
                  <c:v>48.152305829454548</c:v>
                </c:pt>
                <c:pt idx="32">
                  <c:v>67.164562621909099</c:v>
                </c:pt>
                <c:pt idx="33">
                  <c:v>67.328979225272732</c:v>
                </c:pt>
                <c:pt idx="34">
                  <c:v>67.492142395272722</c:v>
                </c:pt>
                <c:pt idx="35">
                  <c:v>67.656558056727263</c:v>
                </c:pt>
                <c:pt idx="36">
                  <c:v>63.127067603181814</c:v>
                </c:pt>
                <c:pt idx="37">
                  <c:v>50.457390566545449</c:v>
                </c:pt>
                <c:pt idx="38">
                  <c:v>49.031220527909092</c:v>
                </c:pt>
                <c:pt idx="39">
                  <c:v>68.310143286909096</c:v>
                </c:pt>
                <c:pt idx="40">
                  <c:v>68.459428812909081</c:v>
                </c:pt>
                <c:pt idx="41">
                  <c:v>68.607316474909084</c:v>
                </c:pt>
                <c:pt idx="42">
                  <c:v>68.758445375363621</c:v>
                </c:pt>
                <c:pt idx="43">
                  <c:v>64.136815845909084</c:v>
                </c:pt>
                <c:pt idx="44">
                  <c:v>51.186940432999997</c:v>
                </c:pt>
                <c:pt idx="45">
                  <c:v>49.64286459545454</c:v>
                </c:pt>
                <c:pt idx="46">
                  <c:v>68.946006415727268</c:v>
                </c:pt>
                <c:pt idx="47">
                  <c:v>68.950488501363623</c:v>
                </c:pt>
                <c:pt idx="48">
                  <c:v>68.951234363181811</c:v>
                </c:pt>
                <c:pt idx="49">
                  <c:v>68.944314608181813</c:v>
                </c:pt>
                <c:pt idx="50">
                  <c:v>64.176382711818192</c:v>
                </c:pt>
                <c:pt idx="51">
                  <c:v>51.256212483090913</c:v>
                </c:pt>
                <c:pt idx="52">
                  <c:v>49.673718344272736</c:v>
                </c:pt>
                <c:pt idx="53">
                  <c:v>68.876689859636357</c:v>
                </c:pt>
                <c:pt idx="54">
                  <c:v>68.857178228454558</c:v>
                </c:pt>
                <c:pt idx="55">
                  <c:v>68.846773292272715</c:v>
                </c:pt>
                <c:pt idx="56">
                  <c:v>68.839938319181826</c:v>
                </c:pt>
                <c:pt idx="57">
                  <c:v>64.107655292000004</c:v>
                </c:pt>
                <c:pt idx="58">
                  <c:v>51.26569876018182</c:v>
                </c:pt>
                <c:pt idx="59">
                  <c:v>49.702963248636365</c:v>
                </c:pt>
                <c:pt idx="60">
                  <c:v>68.865027671999997</c:v>
                </c:pt>
                <c:pt idx="61">
                  <c:v>68.871766285999996</c:v>
                </c:pt>
                <c:pt idx="62">
                  <c:v>68.869274404363637</c:v>
                </c:pt>
                <c:pt idx="63">
                  <c:v>68.862826428636367</c:v>
                </c:pt>
                <c:pt idx="64">
                  <c:v>64.148411648999996</c:v>
                </c:pt>
                <c:pt idx="65">
                  <c:v>51.352706009090909</c:v>
                </c:pt>
                <c:pt idx="66">
                  <c:v>49.757330053454545</c:v>
                </c:pt>
                <c:pt idx="67">
                  <c:v>68.83572195681819</c:v>
                </c:pt>
                <c:pt idx="68">
                  <c:v>68.834164426545456</c:v>
                </c:pt>
                <c:pt idx="69">
                  <c:v>68.821439695727278</c:v>
                </c:pt>
                <c:pt idx="70">
                  <c:v>68.80553738745455</c:v>
                </c:pt>
                <c:pt idx="71">
                  <c:v>64.107821319909092</c:v>
                </c:pt>
                <c:pt idx="72">
                  <c:v>51.356661742181821</c:v>
                </c:pt>
                <c:pt idx="73">
                  <c:v>49.744265125272726</c:v>
                </c:pt>
                <c:pt idx="74">
                  <c:v>68.737453579909101</c:v>
                </c:pt>
                <c:pt idx="75">
                  <c:v>68.724213894818178</c:v>
                </c:pt>
                <c:pt idx="76">
                  <c:v>68.70436511336365</c:v>
                </c:pt>
                <c:pt idx="77">
                  <c:v>68.696878787363644</c:v>
                </c:pt>
                <c:pt idx="78">
                  <c:v>64.029862714545459</c:v>
                </c:pt>
                <c:pt idx="79">
                  <c:v>51.348921604454546</c:v>
                </c:pt>
                <c:pt idx="80">
                  <c:v>49.726660381181823</c:v>
                </c:pt>
                <c:pt idx="81">
                  <c:v>65.752109889636372</c:v>
                </c:pt>
                <c:pt idx="82">
                  <c:v>65.741962268454543</c:v>
                </c:pt>
                <c:pt idx="83">
                  <c:v>65.731254016545464</c:v>
                </c:pt>
                <c:pt idx="84">
                  <c:v>67.078758147181816</c:v>
                </c:pt>
                <c:pt idx="85">
                  <c:v>63.974519313363636</c:v>
                </c:pt>
                <c:pt idx="86">
                  <c:v>48.829892891636362</c:v>
                </c:pt>
                <c:pt idx="87">
                  <c:v>47.632862075454547</c:v>
                </c:pt>
                <c:pt idx="88">
                  <c:v>60.485030994727261</c:v>
                </c:pt>
                <c:pt idx="89">
                  <c:v>66.986275281909087</c:v>
                </c:pt>
                <c:pt idx="90">
                  <c:v>66.956675529363622</c:v>
                </c:pt>
                <c:pt idx="91">
                  <c:v>66.930885260545452</c:v>
                </c:pt>
                <c:pt idx="92">
                  <c:v>57.370920078545446</c:v>
                </c:pt>
                <c:pt idx="93">
                  <c:v>48.920480036818184</c:v>
                </c:pt>
                <c:pt idx="94">
                  <c:v>47.705971579</c:v>
                </c:pt>
                <c:pt idx="95">
                  <c:v>68.632858115454553</c:v>
                </c:pt>
                <c:pt idx="96">
                  <c:v>68.59791754963635</c:v>
                </c:pt>
                <c:pt idx="97">
                  <c:v>68.563595184999997</c:v>
                </c:pt>
                <c:pt idx="98">
                  <c:v>68.533467880000003</c:v>
                </c:pt>
                <c:pt idx="99">
                  <c:v>63.889760453545449</c:v>
                </c:pt>
                <c:pt idx="100">
                  <c:v>51.308332181454553</c:v>
                </c:pt>
                <c:pt idx="101">
                  <c:v>49.656779228545453</c:v>
                </c:pt>
                <c:pt idx="102">
                  <c:v>68.445729915909084</c:v>
                </c:pt>
                <c:pt idx="103">
                  <c:v>68.437852127545455</c:v>
                </c:pt>
                <c:pt idx="104">
                  <c:v>68.4237510499091</c:v>
                </c:pt>
                <c:pt idx="105">
                  <c:v>68.407138558181813</c:v>
                </c:pt>
                <c:pt idx="106">
                  <c:v>63.795218297454539</c:v>
                </c:pt>
                <c:pt idx="107">
                  <c:v>51.274077102363634</c:v>
                </c:pt>
                <c:pt idx="108">
                  <c:v>49.602451285727277</c:v>
                </c:pt>
                <c:pt idx="109">
                  <c:v>68.299069959181807</c:v>
                </c:pt>
                <c:pt idx="110">
                  <c:v>68.269525969909083</c:v>
                </c:pt>
                <c:pt idx="111">
                  <c:v>68.232420530454547</c:v>
                </c:pt>
                <c:pt idx="112">
                  <c:v>68.196686452363636</c:v>
                </c:pt>
                <c:pt idx="113">
                  <c:v>63.592184603454534</c:v>
                </c:pt>
                <c:pt idx="114">
                  <c:v>51.119086608818179</c:v>
                </c:pt>
                <c:pt idx="115">
                  <c:v>49.434560695000002</c:v>
                </c:pt>
                <c:pt idx="116">
                  <c:v>68.058093529545459</c:v>
                </c:pt>
                <c:pt idx="117">
                  <c:v>68.025754017818173</c:v>
                </c:pt>
                <c:pt idx="118">
                  <c:v>67.993799490909097</c:v>
                </c:pt>
                <c:pt idx="119">
                  <c:v>67.962837460000003</c:v>
                </c:pt>
                <c:pt idx="120">
                  <c:v>63.388850637272725</c:v>
                </c:pt>
                <c:pt idx="121">
                  <c:v>50.980787621181818</c:v>
                </c:pt>
                <c:pt idx="122">
                  <c:v>49.294373257545459</c:v>
                </c:pt>
                <c:pt idx="123">
                  <c:v>67.846618183454552</c:v>
                </c:pt>
                <c:pt idx="124">
                  <c:v>67.816903693636377</c:v>
                </c:pt>
                <c:pt idx="125">
                  <c:v>67.786867314272726</c:v>
                </c:pt>
                <c:pt idx="126">
                  <c:v>67.760654383363644</c:v>
                </c:pt>
                <c:pt idx="127">
                  <c:v>63.212141024636367</c:v>
                </c:pt>
                <c:pt idx="128">
                  <c:v>50.866311321000005</c:v>
                </c:pt>
                <c:pt idx="129">
                  <c:v>49.178618462818186</c:v>
                </c:pt>
                <c:pt idx="130">
                  <c:v>67.664213592454544</c:v>
                </c:pt>
                <c:pt idx="131">
                  <c:v>67.631627906000006</c:v>
                </c:pt>
                <c:pt idx="132">
                  <c:v>67.5940625389091</c:v>
                </c:pt>
                <c:pt idx="133">
                  <c:v>67.554623647363641</c:v>
                </c:pt>
                <c:pt idx="134">
                  <c:v>63.007524203363637</c:v>
                </c:pt>
                <c:pt idx="135">
                  <c:v>50.694665632545458</c:v>
                </c:pt>
                <c:pt idx="136">
                  <c:v>48.899544982000002</c:v>
                </c:pt>
                <c:pt idx="137">
                  <c:v>67.136005545454552</c:v>
                </c:pt>
                <c:pt idx="138">
                  <c:v>66.977301575090905</c:v>
                </c:pt>
                <c:pt idx="139">
                  <c:v>66.824862711272715</c:v>
                </c:pt>
                <c:pt idx="140">
                  <c:v>66.664365446636353</c:v>
                </c:pt>
                <c:pt idx="141">
                  <c:v>62.091422099727268</c:v>
                </c:pt>
                <c:pt idx="142">
                  <c:v>49.887292330636363</c:v>
                </c:pt>
                <c:pt idx="143">
                  <c:v>48.105213464363629</c:v>
                </c:pt>
                <c:pt idx="144">
                  <c:v>66.005780542909093</c:v>
                </c:pt>
                <c:pt idx="145">
                  <c:v>65.833528508818191</c:v>
                </c:pt>
                <c:pt idx="146">
                  <c:v>65.669107994000001</c:v>
                </c:pt>
                <c:pt idx="147">
                  <c:v>65.503008446727279</c:v>
                </c:pt>
                <c:pt idx="148">
                  <c:v>61.026822437454548</c:v>
                </c:pt>
                <c:pt idx="149">
                  <c:v>49.022126105454547</c:v>
                </c:pt>
                <c:pt idx="150">
                  <c:v>47.263691801181828</c:v>
                </c:pt>
                <c:pt idx="151">
                  <c:v>64.844240423454551</c:v>
                </c:pt>
                <c:pt idx="152">
                  <c:v>64.679131460181807</c:v>
                </c:pt>
                <c:pt idx="153">
                  <c:v>64.514053943818183</c:v>
                </c:pt>
                <c:pt idx="154">
                  <c:v>64.348233342363628</c:v>
                </c:pt>
                <c:pt idx="155">
                  <c:v>59.975669001181821</c:v>
                </c:pt>
                <c:pt idx="156">
                  <c:v>48.167205661545452</c:v>
                </c:pt>
                <c:pt idx="157">
                  <c:v>46.412122297363638</c:v>
                </c:pt>
                <c:pt idx="158">
                  <c:v>63.662623111363629</c:v>
                </c:pt>
                <c:pt idx="159">
                  <c:v>63.486728015909087</c:v>
                </c:pt>
                <c:pt idx="160">
                  <c:v>63.314096994272724</c:v>
                </c:pt>
                <c:pt idx="161">
                  <c:v>63.149540272454537</c:v>
                </c:pt>
                <c:pt idx="162">
                  <c:v>58.878544949090909</c:v>
                </c:pt>
                <c:pt idx="163">
                  <c:v>47.278224168818177</c:v>
                </c:pt>
                <c:pt idx="164">
                  <c:v>45.555103317727273</c:v>
                </c:pt>
                <c:pt idx="165">
                  <c:v>62.487055694818189</c:v>
                </c:pt>
                <c:pt idx="166">
                  <c:v>62.332609584999993</c:v>
                </c:pt>
                <c:pt idx="167">
                  <c:v>62.176860806454549</c:v>
                </c:pt>
                <c:pt idx="168">
                  <c:v>62.023108698272729</c:v>
                </c:pt>
                <c:pt idx="169">
                  <c:v>57.865470199363635</c:v>
                </c:pt>
                <c:pt idx="170">
                  <c:v>46.483761472363639</c:v>
                </c:pt>
                <c:pt idx="171">
                  <c:v>44.7635001149091</c:v>
                </c:pt>
                <c:pt idx="172">
                  <c:v>61.358362468545458</c:v>
                </c:pt>
                <c:pt idx="173">
                  <c:v>61.177768138272725</c:v>
                </c:pt>
                <c:pt idx="174">
                  <c:v>60.990860830000003</c:v>
                </c:pt>
                <c:pt idx="175">
                  <c:v>60.802489465181814</c:v>
                </c:pt>
                <c:pt idx="176">
                  <c:v>56.722173241818183</c:v>
                </c:pt>
                <c:pt idx="177">
                  <c:v>45.526859914727275</c:v>
                </c:pt>
                <c:pt idx="178">
                  <c:v>43.823252629181816</c:v>
                </c:pt>
                <c:pt idx="179">
                  <c:v>60.09071708636364</c:v>
                </c:pt>
                <c:pt idx="180">
                  <c:v>59.923360637181823</c:v>
                </c:pt>
                <c:pt idx="181">
                  <c:v>33.307072314272723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6-4C1B-8B14-058E46E45E9C}"/>
            </c:ext>
          </c:extLst>
        </c:ser>
        <c:ser>
          <c:idx val="3"/>
          <c:order val="3"/>
          <c:tx>
            <c:strRef>
              <c:f>ForecastGraph!$F$31</c:f>
              <c:strCache>
                <c:ptCount val="1"/>
                <c:pt idx="0">
                  <c:v>Non daily metered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ForecastGraph!$F$32:$F$213</c:f>
              <c:numCache>
                <c:formatCode>0.0</c:formatCode>
                <c:ptCount val="182"/>
                <c:pt idx="0">
                  <c:v>71.710586837272729</c:v>
                </c:pt>
                <c:pt idx="1">
                  <c:v>73.241349411818177</c:v>
                </c:pt>
                <c:pt idx="2">
                  <c:v>71.307249080909088</c:v>
                </c:pt>
                <c:pt idx="3">
                  <c:v>71.440459579999995</c:v>
                </c:pt>
                <c:pt idx="4">
                  <c:v>78.261199182727282</c:v>
                </c:pt>
                <c:pt idx="5">
                  <c:v>80.377383698181816</c:v>
                </c:pt>
                <c:pt idx="6">
                  <c:v>82.341205486363634</c:v>
                </c:pt>
                <c:pt idx="7">
                  <c:v>83.944339137272721</c:v>
                </c:pt>
                <c:pt idx="8">
                  <c:v>85.820554340909084</c:v>
                </c:pt>
                <c:pt idx="9">
                  <c:v>83.562063426363636</c:v>
                </c:pt>
                <c:pt idx="10">
                  <c:v>84.065370845454538</c:v>
                </c:pt>
                <c:pt idx="11">
                  <c:v>91.396778918181823</c:v>
                </c:pt>
                <c:pt idx="12">
                  <c:v>93.530989000000005</c:v>
                </c:pt>
                <c:pt idx="13">
                  <c:v>95.777593709090922</c:v>
                </c:pt>
                <c:pt idx="14">
                  <c:v>98.051732609090905</c:v>
                </c:pt>
                <c:pt idx="15">
                  <c:v>100.19451740909091</c:v>
                </c:pt>
                <c:pt idx="16">
                  <c:v>96.885666763636351</c:v>
                </c:pt>
                <c:pt idx="17">
                  <c:v>97.199309854545447</c:v>
                </c:pt>
                <c:pt idx="18">
                  <c:v>105.94502573636363</c:v>
                </c:pt>
                <c:pt idx="19">
                  <c:v>106.88938222727273</c:v>
                </c:pt>
                <c:pt idx="20">
                  <c:v>107.92351236363635</c:v>
                </c:pt>
                <c:pt idx="21">
                  <c:v>109.56106486363636</c:v>
                </c:pt>
                <c:pt idx="22">
                  <c:v>110.98543925454545</c:v>
                </c:pt>
                <c:pt idx="23">
                  <c:v>107.38264207272728</c:v>
                </c:pt>
                <c:pt idx="24">
                  <c:v>107.60550487272727</c:v>
                </c:pt>
                <c:pt idx="25">
                  <c:v>116.45902475454545</c:v>
                </c:pt>
                <c:pt idx="26">
                  <c:v>118.89751088181819</c:v>
                </c:pt>
                <c:pt idx="27">
                  <c:v>121.27980893636364</c:v>
                </c:pt>
                <c:pt idx="28">
                  <c:v>122.98258757272728</c:v>
                </c:pt>
                <c:pt idx="29">
                  <c:v>124.85391260909091</c:v>
                </c:pt>
                <c:pt idx="30">
                  <c:v>122.12004730909092</c:v>
                </c:pt>
                <c:pt idx="31">
                  <c:v>122.12874147272727</c:v>
                </c:pt>
                <c:pt idx="32">
                  <c:v>131.61440425454546</c:v>
                </c:pt>
                <c:pt idx="33">
                  <c:v>133.62829656363635</c:v>
                </c:pt>
                <c:pt idx="34">
                  <c:v>135.97341118181819</c:v>
                </c:pt>
                <c:pt idx="35">
                  <c:v>138.5110363</c:v>
                </c:pt>
                <c:pt idx="36">
                  <c:v>139.98119379090909</c:v>
                </c:pt>
                <c:pt idx="37">
                  <c:v>136.12557599090908</c:v>
                </c:pt>
                <c:pt idx="38">
                  <c:v>136.41764705454545</c:v>
                </c:pt>
                <c:pt idx="39">
                  <c:v>146.7492649090909</c:v>
                </c:pt>
                <c:pt idx="40">
                  <c:v>148.26731631818183</c:v>
                </c:pt>
                <c:pt idx="41">
                  <c:v>150.03600130909092</c:v>
                </c:pt>
                <c:pt idx="42">
                  <c:v>151.68262619999999</c:v>
                </c:pt>
                <c:pt idx="43">
                  <c:v>152.4680089818182</c:v>
                </c:pt>
                <c:pt idx="44">
                  <c:v>147.55416660909091</c:v>
                </c:pt>
                <c:pt idx="45">
                  <c:v>147.38048078181816</c:v>
                </c:pt>
                <c:pt idx="46">
                  <c:v>158.24127934545456</c:v>
                </c:pt>
                <c:pt idx="47">
                  <c:v>159.88036490000002</c:v>
                </c:pt>
                <c:pt idx="48">
                  <c:v>162.09017692727272</c:v>
                </c:pt>
                <c:pt idx="49">
                  <c:v>162.7881684909091</c:v>
                </c:pt>
                <c:pt idx="50">
                  <c:v>162.71077124545454</c:v>
                </c:pt>
                <c:pt idx="51">
                  <c:v>156.34243471818183</c:v>
                </c:pt>
                <c:pt idx="52">
                  <c:v>154.85054087272727</c:v>
                </c:pt>
                <c:pt idx="53">
                  <c:v>164.66934278181819</c:v>
                </c:pt>
                <c:pt idx="54">
                  <c:v>165.12734916363635</c:v>
                </c:pt>
                <c:pt idx="55">
                  <c:v>166.30426627272729</c:v>
                </c:pt>
                <c:pt idx="56">
                  <c:v>167.81679824545455</c:v>
                </c:pt>
                <c:pt idx="57">
                  <c:v>168.32282495454544</c:v>
                </c:pt>
                <c:pt idx="58">
                  <c:v>162.58353102727273</c:v>
                </c:pt>
                <c:pt idx="59">
                  <c:v>162.17624325454545</c:v>
                </c:pt>
                <c:pt idx="60">
                  <c:v>173.71274473636365</c:v>
                </c:pt>
                <c:pt idx="61">
                  <c:v>175.32760462727273</c:v>
                </c:pt>
                <c:pt idx="62">
                  <c:v>176.7397361090909</c:v>
                </c:pt>
                <c:pt idx="63">
                  <c:v>177.52817360909091</c:v>
                </c:pt>
                <c:pt idx="64">
                  <c:v>178.34539059090909</c:v>
                </c:pt>
                <c:pt idx="65">
                  <c:v>171.71695167272728</c:v>
                </c:pt>
                <c:pt idx="66">
                  <c:v>170.15790396363636</c:v>
                </c:pt>
                <c:pt idx="67">
                  <c:v>181.45845251818182</c:v>
                </c:pt>
                <c:pt idx="68">
                  <c:v>182.82943456363637</c:v>
                </c:pt>
                <c:pt idx="69">
                  <c:v>184.08877453636364</c:v>
                </c:pt>
                <c:pt idx="70">
                  <c:v>184.50192732727271</c:v>
                </c:pt>
                <c:pt idx="71">
                  <c:v>184.74045048181819</c:v>
                </c:pt>
                <c:pt idx="72">
                  <c:v>177.33708674545454</c:v>
                </c:pt>
                <c:pt idx="73">
                  <c:v>175.40229652727274</c:v>
                </c:pt>
                <c:pt idx="74">
                  <c:v>186.64260722727275</c:v>
                </c:pt>
                <c:pt idx="75">
                  <c:v>187.35617625454543</c:v>
                </c:pt>
                <c:pt idx="76">
                  <c:v>188.30836521818182</c:v>
                </c:pt>
                <c:pt idx="77">
                  <c:v>189.62998965454545</c:v>
                </c:pt>
                <c:pt idx="78">
                  <c:v>190.15106863636365</c:v>
                </c:pt>
                <c:pt idx="79">
                  <c:v>183.24867424545457</c:v>
                </c:pt>
                <c:pt idx="80">
                  <c:v>180.76780621818182</c:v>
                </c:pt>
                <c:pt idx="81">
                  <c:v>187.50006658181817</c:v>
                </c:pt>
                <c:pt idx="82">
                  <c:v>188.37500630000002</c:v>
                </c:pt>
                <c:pt idx="83">
                  <c:v>189.3936049909091</c:v>
                </c:pt>
                <c:pt idx="84">
                  <c:v>186.01367519999999</c:v>
                </c:pt>
                <c:pt idx="85">
                  <c:v>170.42538826363636</c:v>
                </c:pt>
                <c:pt idx="86">
                  <c:v>179.35977864545455</c:v>
                </c:pt>
                <c:pt idx="87">
                  <c:v>179.85433542727273</c:v>
                </c:pt>
                <c:pt idx="88">
                  <c:v>180.31635896363636</c:v>
                </c:pt>
                <c:pt idx="89">
                  <c:v>188.08831765454545</c:v>
                </c:pt>
                <c:pt idx="90">
                  <c:v>188.22598363636362</c:v>
                </c:pt>
                <c:pt idx="91">
                  <c:v>188.46210821818184</c:v>
                </c:pt>
                <c:pt idx="92">
                  <c:v>181.18258380909091</c:v>
                </c:pt>
                <c:pt idx="93">
                  <c:v>181.18088896363636</c:v>
                </c:pt>
                <c:pt idx="94">
                  <c:v>181.27239328181818</c:v>
                </c:pt>
                <c:pt idx="95">
                  <c:v>199.00480155454545</c:v>
                </c:pt>
                <c:pt idx="96">
                  <c:v>198.13355054545454</c:v>
                </c:pt>
                <c:pt idx="97">
                  <c:v>197.67970617272729</c:v>
                </c:pt>
                <c:pt idx="98">
                  <c:v>197.50706099999999</c:v>
                </c:pt>
                <c:pt idx="99">
                  <c:v>197.54350797272727</c:v>
                </c:pt>
                <c:pt idx="100">
                  <c:v>189.51122163636364</c:v>
                </c:pt>
                <c:pt idx="101">
                  <c:v>187.37533567272729</c:v>
                </c:pt>
                <c:pt idx="102">
                  <c:v>198.85791426363633</c:v>
                </c:pt>
                <c:pt idx="103">
                  <c:v>199.95790317272724</c:v>
                </c:pt>
                <c:pt idx="104">
                  <c:v>200.70849241818181</c:v>
                </c:pt>
                <c:pt idx="105">
                  <c:v>201.20314280909091</c:v>
                </c:pt>
                <c:pt idx="106">
                  <c:v>201.58720839999998</c:v>
                </c:pt>
                <c:pt idx="107">
                  <c:v>193.61162974545456</c:v>
                </c:pt>
                <c:pt idx="108">
                  <c:v>191.00954363636365</c:v>
                </c:pt>
                <c:pt idx="109">
                  <c:v>201.83297317272726</c:v>
                </c:pt>
                <c:pt idx="110">
                  <c:v>201.82355782727274</c:v>
                </c:pt>
                <c:pt idx="111">
                  <c:v>201.50379185454543</c:v>
                </c:pt>
                <c:pt idx="112">
                  <c:v>201.14674895454544</c:v>
                </c:pt>
                <c:pt idx="113">
                  <c:v>200.58561625454547</c:v>
                </c:pt>
                <c:pt idx="114">
                  <c:v>192.02090413636367</c:v>
                </c:pt>
                <c:pt idx="115">
                  <c:v>188.90310466363636</c:v>
                </c:pt>
                <c:pt idx="116">
                  <c:v>199.5385562909091</c:v>
                </c:pt>
                <c:pt idx="117">
                  <c:v>199.43358466363637</c:v>
                </c:pt>
                <c:pt idx="118">
                  <c:v>199.00423677272727</c:v>
                </c:pt>
                <c:pt idx="119">
                  <c:v>198.94393029090909</c:v>
                </c:pt>
                <c:pt idx="120">
                  <c:v>198.8299990727273</c:v>
                </c:pt>
                <c:pt idx="121">
                  <c:v>190.88956651818182</c:v>
                </c:pt>
                <c:pt idx="122">
                  <c:v>188.06375033636365</c:v>
                </c:pt>
                <c:pt idx="123">
                  <c:v>198.73787246363636</c:v>
                </c:pt>
                <c:pt idx="124">
                  <c:v>198.59423666363637</c:v>
                </c:pt>
                <c:pt idx="125">
                  <c:v>198.60111953636363</c:v>
                </c:pt>
                <c:pt idx="126">
                  <c:v>198.83725732727271</c:v>
                </c:pt>
                <c:pt idx="127">
                  <c:v>198.95272509999998</c:v>
                </c:pt>
                <c:pt idx="128">
                  <c:v>191.01093701818181</c:v>
                </c:pt>
                <c:pt idx="129">
                  <c:v>188.65481957272729</c:v>
                </c:pt>
                <c:pt idx="130">
                  <c:v>199.82581759090908</c:v>
                </c:pt>
                <c:pt idx="131">
                  <c:v>199.49048178181818</c:v>
                </c:pt>
                <c:pt idx="132">
                  <c:v>199.00490585454546</c:v>
                </c:pt>
                <c:pt idx="133">
                  <c:v>198.46323600000002</c:v>
                </c:pt>
                <c:pt idx="134">
                  <c:v>197.83707886363635</c:v>
                </c:pt>
                <c:pt idx="135">
                  <c:v>188.34233923636364</c:v>
                </c:pt>
                <c:pt idx="136">
                  <c:v>184.8899302181818</c:v>
                </c:pt>
                <c:pt idx="137">
                  <c:v>194.58857610909089</c:v>
                </c:pt>
                <c:pt idx="138">
                  <c:v>193.87193857272726</c:v>
                </c:pt>
                <c:pt idx="139">
                  <c:v>193.50291184545452</c:v>
                </c:pt>
                <c:pt idx="140">
                  <c:v>192.92903188181819</c:v>
                </c:pt>
                <c:pt idx="141">
                  <c:v>191.94646354545455</c:v>
                </c:pt>
                <c:pt idx="142">
                  <c:v>183.55297106363636</c:v>
                </c:pt>
                <c:pt idx="143">
                  <c:v>180.04558959090909</c:v>
                </c:pt>
                <c:pt idx="144">
                  <c:v>188.94146467272728</c:v>
                </c:pt>
                <c:pt idx="145">
                  <c:v>187.53768606363636</c:v>
                </c:pt>
                <c:pt idx="146">
                  <c:v>186.53122759999999</c:v>
                </c:pt>
                <c:pt idx="147">
                  <c:v>185.39626134545455</c:v>
                </c:pt>
                <c:pt idx="148">
                  <c:v>184.16497176363634</c:v>
                </c:pt>
                <c:pt idx="149">
                  <c:v>175.7283558</c:v>
                </c:pt>
                <c:pt idx="150">
                  <c:v>172.49152627272727</c:v>
                </c:pt>
                <c:pt idx="151">
                  <c:v>181.5214116090909</c:v>
                </c:pt>
                <c:pt idx="152">
                  <c:v>180.58930609999999</c:v>
                </c:pt>
                <c:pt idx="153">
                  <c:v>179.58324371818182</c:v>
                </c:pt>
                <c:pt idx="154">
                  <c:v>178.57885517272729</c:v>
                </c:pt>
                <c:pt idx="155">
                  <c:v>177.38458122727272</c:v>
                </c:pt>
                <c:pt idx="156">
                  <c:v>168.44210880909091</c:v>
                </c:pt>
                <c:pt idx="157">
                  <c:v>164.65255093636364</c:v>
                </c:pt>
                <c:pt idx="158">
                  <c:v>172.94007039090909</c:v>
                </c:pt>
                <c:pt idx="159">
                  <c:v>171.3004447090909</c:v>
                </c:pt>
                <c:pt idx="160">
                  <c:v>169.92463962727274</c:v>
                </c:pt>
                <c:pt idx="161">
                  <c:v>169.03147048181816</c:v>
                </c:pt>
                <c:pt idx="162">
                  <c:v>168.14051165454546</c:v>
                </c:pt>
                <c:pt idx="163">
                  <c:v>159.40845961818184</c:v>
                </c:pt>
                <c:pt idx="164">
                  <c:v>156.45148222727272</c:v>
                </c:pt>
                <c:pt idx="165">
                  <c:v>165.02675175454544</c:v>
                </c:pt>
                <c:pt idx="166">
                  <c:v>164.53116172727275</c:v>
                </c:pt>
                <c:pt idx="167">
                  <c:v>164.34393910909091</c:v>
                </c:pt>
                <c:pt idx="168">
                  <c:v>163.51270637272728</c:v>
                </c:pt>
                <c:pt idx="169">
                  <c:v>162.84060276363635</c:v>
                </c:pt>
                <c:pt idx="170">
                  <c:v>155.21153455454544</c:v>
                </c:pt>
                <c:pt idx="171">
                  <c:v>151.59208074545452</c:v>
                </c:pt>
                <c:pt idx="172">
                  <c:v>159.39846024545454</c:v>
                </c:pt>
                <c:pt idx="173">
                  <c:v>157.52797476363637</c:v>
                </c:pt>
                <c:pt idx="174">
                  <c:v>155.27063409090908</c:v>
                </c:pt>
                <c:pt idx="175">
                  <c:v>153.01642423636363</c:v>
                </c:pt>
                <c:pt idx="176">
                  <c:v>150.9802873909091</c:v>
                </c:pt>
                <c:pt idx="177">
                  <c:v>142.66752462727274</c:v>
                </c:pt>
                <c:pt idx="178">
                  <c:v>139.04212099999998</c:v>
                </c:pt>
                <c:pt idx="179">
                  <c:v>146.05168960909091</c:v>
                </c:pt>
                <c:pt idx="180">
                  <c:v>144.85102334545456</c:v>
                </c:pt>
                <c:pt idx="181">
                  <c:v>144.59428018181819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6-4C1B-8B14-058E46E45E9C}"/>
            </c:ext>
          </c:extLst>
        </c:ser>
        <c:ser>
          <c:idx val="4"/>
          <c:order val="4"/>
          <c:tx>
            <c:strRef>
              <c:f>ForecastGraph!$G$31</c:f>
              <c:strCache>
                <c:ptCount val="1"/>
                <c:pt idx="0">
                  <c:v>Interconnector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ForecastGraph!$G$32:$G$213</c:f>
              <c:numCache>
                <c:formatCode>0.0</c:formatCode>
                <c:ptCount val="182"/>
                <c:pt idx="0">
                  <c:v>20.05</c:v>
                </c:pt>
                <c:pt idx="1">
                  <c:v>19.670000000000002</c:v>
                </c:pt>
                <c:pt idx="2">
                  <c:v>19.28</c:v>
                </c:pt>
                <c:pt idx="3">
                  <c:v>18.89</c:v>
                </c:pt>
                <c:pt idx="4">
                  <c:v>18.5</c:v>
                </c:pt>
                <c:pt idx="5">
                  <c:v>18.099999999999998</c:v>
                </c:pt>
                <c:pt idx="6">
                  <c:v>17.690000000000001</c:v>
                </c:pt>
                <c:pt idx="7">
                  <c:v>17.29</c:v>
                </c:pt>
                <c:pt idx="8">
                  <c:v>16.87</c:v>
                </c:pt>
                <c:pt idx="9">
                  <c:v>16.46</c:v>
                </c:pt>
                <c:pt idx="10">
                  <c:v>16.04</c:v>
                </c:pt>
                <c:pt idx="11">
                  <c:v>15.62</c:v>
                </c:pt>
                <c:pt idx="12">
                  <c:v>15.2</c:v>
                </c:pt>
                <c:pt idx="13">
                  <c:v>14.77</c:v>
                </c:pt>
                <c:pt idx="14">
                  <c:v>14.340000000000002</c:v>
                </c:pt>
                <c:pt idx="15">
                  <c:v>13.909999999999998</c:v>
                </c:pt>
                <c:pt idx="16">
                  <c:v>13.469999999999999</c:v>
                </c:pt>
                <c:pt idx="17">
                  <c:v>13.04</c:v>
                </c:pt>
                <c:pt idx="18">
                  <c:v>12.6</c:v>
                </c:pt>
                <c:pt idx="19">
                  <c:v>12.159999999999998</c:v>
                </c:pt>
                <c:pt idx="20">
                  <c:v>11.71</c:v>
                </c:pt>
                <c:pt idx="21">
                  <c:v>11.27</c:v>
                </c:pt>
                <c:pt idx="22">
                  <c:v>10.83</c:v>
                </c:pt>
                <c:pt idx="23">
                  <c:v>10.38</c:v>
                </c:pt>
                <c:pt idx="24">
                  <c:v>9.93</c:v>
                </c:pt>
                <c:pt idx="25">
                  <c:v>9.48</c:v>
                </c:pt>
                <c:pt idx="26">
                  <c:v>9.0299999999999994</c:v>
                </c:pt>
                <c:pt idx="27">
                  <c:v>8.58</c:v>
                </c:pt>
                <c:pt idx="28">
                  <c:v>8.1300000000000008</c:v>
                </c:pt>
                <c:pt idx="29">
                  <c:v>7.6800000000000006</c:v>
                </c:pt>
                <c:pt idx="30">
                  <c:v>7.23</c:v>
                </c:pt>
                <c:pt idx="31">
                  <c:v>6.78</c:v>
                </c:pt>
                <c:pt idx="32">
                  <c:v>6.3199999999999994</c:v>
                </c:pt>
                <c:pt idx="33">
                  <c:v>5.8699999999999992</c:v>
                </c:pt>
                <c:pt idx="34">
                  <c:v>5.42</c:v>
                </c:pt>
                <c:pt idx="35">
                  <c:v>4.97</c:v>
                </c:pt>
                <c:pt idx="36">
                  <c:v>4.5199999999999996</c:v>
                </c:pt>
                <c:pt idx="37">
                  <c:v>4.08</c:v>
                </c:pt>
                <c:pt idx="38">
                  <c:v>3.63</c:v>
                </c:pt>
                <c:pt idx="39">
                  <c:v>3.1799999999999997</c:v>
                </c:pt>
                <c:pt idx="40">
                  <c:v>2.74</c:v>
                </c:pt>
                <c:pt idx="41">
                  <c:v>2.3000000000000003</c:v>
                </c:pt>
                <c:pt idx="42">
                  <c:v>1.86</c:v>
                </c:pt>
                <c:pt idx="43">
                  <c:v>1.42</c:v>
                </c:pt>
                <c:pt idx="44">
                  <c:v>0.98</c:v>
                </c:pt>
                <c:pt idx="45">
                  <c:v>0.54999999999999993</c:v>
                </c:pt>
                <c:pt idx="46">
                  <c:v>0.11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0.33</c:v>
                </c:pt>
                <c:pt idx="181">
                  <c:v>0.7599999999999999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76-4C1B-8B14-058E46E45E9C}"/>
            </c:ext>
          </c:extLst>
        </c:ser>
        <c:ser>
          <c:idx val="5"/>
          <c:order val="5"/>
          <c:tx>
            <c:strRef>
              <c:f>ForecastGraph!$H$31</c:f>
              <c:strCache>
                <c:ptCount val="1"/>
                <c:pt idx="0">
                  <c:v>Storage injection</c:v>
                </c:pt>
              </c:strCache>
            </c:strRef>
          </c:tx>
          <c:spPr>
            <a:solidFill>
              <a:srgbClr val="800000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ForecastGraph!$H$32:$H$213</c:f>
              <c:numCache>
                <c:formatCode>0.0</c:formatCode>
                <c:ptCount val="182"/>
                <c:pt idx="0">
                  <c:v>19.391733118971068</c:v>
                </c:pt>
                <c:pt idx="1">
                  <c:v>19.391733118971068</c:v>
                </c:pt>
                <c:pt idx="2">
                  <c:v>19.391733118971068</c:v>
                </c:pt>
                <c:pt idx="3">
                  <c:v>19.391733118971068</c:v>
                </c:pt>
                <c:pt idx="4">
                  <c:v>19.391733118971068</c:v>
                </c:pt>
                <c:pt idx="5">
                  <c:v>19.391733118971068</c:v>
                </c:pt>
                <c:pt idx="6">
                  <c:v>19.391733118971068</c:v>
                </c:pt>
                <c:pt idx="7">
                  <c:v>19.391733118971068</c:v>
                </c:pt>
                <c:pt idx="8">
                  <c:v>18.468317256162919</c:v>
                </c:pt>
                <c:pt idx="9">
                  <c:v>17.544901393354774</c:v>
                </c:pt>
                <c:pt idx="10">
                  <c:v>16.621485530546629</c:v>
                </c:pt>
                <c:pt idx="11">
                  <c:v>16.621485530546629</c:v>
                </c:pt>
                <c:pt idx="12">
                  <c:v>15.698069667738483</c:v>
                </c:pt>
                <c:pt idx="13">
                  <c:v>15.698069667738483</c:v>
                </c:pt>
                <c:pt idx="14">
                  <c:v>15.698069667738483</c:v>
                </c:pt>
                <c:pt idx="15">
                  <c:v>15.698069667738483</c:v>
                </c:pt>
                <c:pt idx="16">
                  <c:v>15.698069667738483</c:v>
                </c:pt>
                <c:pt idx="17">
                  <c:v>15.698069667738483</c:v>
                </c:pt>
                <c:pt idx="18">
                  <c:v>15.698069667738483</c:v>
                </c:pt>
                <c:pt idx="19">
                  <c:v>15.698069667738483</c:v>
                </c:pt>
                <c:pt idx="20">
                  <c:v>14.774653804930336</c:v>
                </c:pt>
                <c:pt idx="21">
                  <c:v>13.851237942122189</c:v>
                </c:pt>
                <c:pt idx="22">
                  <c:v>12.927822079314044</c:v>
                </c:pt>
                <c:pt idx="23">
                  <c:v>12.004406216505899</c:v>
                </c:pt>
                <c:pt idx="24">
                  <c:v>12.004406216505899</c:v>
                </c:pt>
                <c:pt idx="25">
                  <c:v>12.004406216505899</c:v>
                </c:pt>
                <c:pt idx="26">
                  <c:v>12.004406216505899</c:v>
                </c:pt>
                <c:pt idx="27">
                  <c:v>12.004406216505899</c:v>
                </c:pt>
                <c:pt idx="28">
                  <c:v>12.004406216505899</c:v>
                </c:pt>
                <c:pt idx="29">
                  <c:v>12.004406216505899</c:v>
                </c:pt>
                <c:pt idx="30">
                  <c:v>12.004406216505899</c:v>
                </c:pt>
                <c:pt idx="31">
                  <c:v>12.004406216505899</c:v>
                </c:pt>
                <c:pt idx="32">
                  <c:v>12.004406216505899</c:v>
                </c:pt>
                <c:pt idx="33">
                  <c:v>12.004406216505899</c:v>
                </c:pt>
                <c:pt idx="34">
                  <c:v>12.004406216505899</c:v>
                </c:pt>
                <c:pt idx="35">
                  <c:v>12.004406216505899</c:v>
                </c:pt>
                <c:pt idx="36">
                  <c:v>12.004406216505899</c:v>
                </c:pt>
                <c:pt idx="37">
                  <c:v>12.004406216505899</c:v>
                </c:pt>
                <c:pt idx="38">
                  <c:v>12.004406216505899</c:v>
                </c:pt>
                <c:pt idx="39">
                  <c:v>12.004406216505899</c:v>
                </c:pt>
                <c:pt idx="40">
                  <c:v>12.004406216505899</c:v>
                </c:pt>
                <c:pt idx="41">
                  <c:v>11.080990353697752</c:v>
                </c:pt>
                <c:pt idx="42">
                  <c:v>10.157574490889607</c:v>
                </c:pt>
                <c:pt idx="43">
                  <c:v>9.2341586280814596</c:v>
                </c:pt>
                <c:pt idx="44">
                  <c:v>8.3107427652733143</c:v>
                </c:pt>
                <c:pt idx="45">
                  <c:v>7.3873269024651682</c:v>
                </c:pt>
                <c:pt idx="46">
                  <c:v>7.3873269024651682</c:v>
                </c:pt>
                <c:pt idx="47">
                  <c:v>7.3873269024651682</c:v>
                </c:pt>
                <c:pt idx="48">
                  <c:v>7.3873269024651682</c:v>
                </c:pt>
                <c:pt idx="49">
                  <c:v>7.3873269024651682</c:v>
                </c:pt>
                <c:pt idx="50">
                  <c:v>7.3873269024651682</c:v>
                </c:pt>
                <c:pt idx="51">
                  <c:v>7.3873269024651682</c:v>
                </c:pt>
                <c:pt idx="52">
                  <c:v>7.3873269024651682</c:v>
                </c:pt>
                <c:pt idx="53">
                  <c:v>7.3873269024651682</c:v>
                </c:pt>
                <c:pt idx="54">
                  <c:v>7.3873269024651682</c:v>
                </c:pt>
                <c:pt idx="55">
                  <c:v>7.3873269024651682</c:v>
                </c:pt>
                <c:pt idx="56">
                  <c:v>7.3873269024651682</c:v>
                </c:pt>
                <c:pt idx="57">
                  <c:v>7.3873269024651682</c:v>
                </c:pt>
                <c:pt idx="58">
                  <c:v>7.3873269024651682</c:v>
                </c:pt>
                <c:pt idx="59">
                  <c:v>7.3873269024651682</c:v>
                </c:pt>
                <c:pt idx="60">
                  <c:v>7.3873269024651682</c:v>
                </c:pt>
                <c:pt idx="61">
                  <c:v>7.3873269024651682</c:v>
                </c:pt>
                <c:pt idx="62">
                  <c:v>7.3873269024651682</c:v>
                </c:pt>
                <c:pt idx="63">
                  <c:v>7.3873269024651682</c:v>
                </c:pt>
                <c:pt idx="64">
                  <c:v>7.3873269024651682</c:v>
                </c:pt>
                <c:pt idx="65">
                  <c:v>7.3873269024651682</c:v>
                </c:pt>
                <c:pt idx="66">
                  <c:v>7.3873269024651682</c:v>
                </c:pt>
                <c:pt idx="67">
                  <c:v>7.3873269024651682</c:v>
                </c:pt>
                <c:pt idx="68">
                  <c:v>7.3873269024651682</c:v>
                </c:pt>
                <c:pt idx="69">
                  <c:v>7.3873269024651682</c:v>
                </c:pt>
                <c:pt idx="70">
                  <c:v>7.3873269024651682</c:v>
                </c:pt>
                <c:pt idx="71">
                  <c:v>7.3873269024651682</c:v>
                </c:pt>
                <c:pt idx="72">
                  <c:v>7.3873269024651682</c:v>
                </c:pt>
                <c:pt idx="73">
                  <c:v>7.3873269024651682</c:v>
                </c:pt>
                <c:pt idx="74">
                  <c:v>7.3873269024651682</c:v>
                </c:pt>
                <c:pt idx="75">
                  <c:v>7.3873269024651682</c:v>
                </c:pt>
                <c:pt idx="76">
                  <c:v>7.3873269024651682</c:v>
                </c:pt>
                <c:pt idx="77">
                  <c:v>7.3873269024651682</c:v>
                </c:pt>
                <c:pt idx="78">
                  <c:v>7.3873269024651682</c:v>
                </c:pt>
                <c:pt idx="79">
                  <c:v>7.3873269024651682</c:v>
                </c:pt>
                <c:pt idx="80">
                  <c:v>7.3873269024651682</c:v>
                </c:pt>
                <c:pt idx="81">
                  <c:v>7.3873269024651682</c:v>
                </c:pt>
                <c:pt idx="82">
                  <c:v>7.3873269024651682</c:v>
                </c:pt>
                <c:pt idx="83">
                  <c:v>7.3873269024651682</c:v>
                </c:pt>
                <c:pt idx="84">
                  <c:v>7.3873269024651682</c:v>
                </c:pt>
                <c:pt idx="85">
                  <c:v>7.3873269024651682</c:v>
                </c:pt>
                <c:pt idx="86">
                  <c:v>7.3873269024651682</c:v>
                </c:pt>
                <c:pt idx="87">
                  <c:v>7.3873269024651682</c:v>
                </c:pt>
                <c:pt idx="88">
                  <c:v>7.3873269024651682</c:v>
                </c:pt>
                <c:pt idx="89">
                  <c:v>7.3873269024651682</c:v>
                </c:pt>
                <c:pt idx="90">
                  <c:v>7.3873269024651682</c:v>
                </c:pt>
                <c:pt idx="91">
                  <c:v>7.3873269024651682</c:v>
                </c:pt>
                <c:pt idx="92">
                  <c:v>7.3873269024651682</c:v>
                </c:pt>
                <c:pt idx="93">
                  <c:v>7.3873269024651682</c:v>
                </c:pt>
                <c:pt idx="94">
                  <c:v>7.3873269024651682</c:v>
                </c:pt>
                <c:pt idx="95">
                  <c:v>7.3873269024651682</c:v>
                </c:pt>
                <c:pt idx="96">
                  <c:v>7.3873269024651682</c:v>
                </c:pt>
                <c:pt idx="97">
                  <c:v>7.3873269024651682</c:v>
                </c:pt>
                <c:pt idx="98">
                  <c:v>7.3873269024651682</c:v>
                </c:pt>
                <c:pt idx="99">
                  <c:v>7.3873269024651682</c:v>
                </c:pt>
                <c:pt idx="100">
                  <c:v>7.3873269024651682</c:v>
                </c:pt>
                <c:pt idx="101">
                  <c:v>7.3873269024651682</c:v>
                </c:pt>
                <c:pt idx="102">
                  <c:v>7.3873269024651682</c:v>
                </c:pt>
                <c:pt idx="103">
                  <c:v>7.3873269024651682</c:v>
                </c:pt>
                <c:pt idx="104">
                  <c:v>7.3873269024651682</c:v>
                </c:pt>
                <c:pt idx="105">
                  <c:v>7.3873269024651682</c:v>
                </c:pt>
                <c:pt idx="106">
                  <c:v>7.3873269024651682</c:v>
                </c:pt>
                <c:pt idx="107">
                  <c:v>7.3873269024651682</c:v>
                </c:pt>
                <c:pt idx="108">
                  <c:v>7.3873269024651682</c:v>
                </c:pt>
                <c:pt idx="109">
                  <c:v>7.3873269024651682</c:v>
                </c:pt>
                <c:pt idx="110">
                  <c:v>7.3873269024651682</c:v>
                </c:pt>
                <c:pt idx="111">
                  <c:v>7.3873269024651682</c:v>
                </c:pt>
                <c:pt idx="112">
                  <c:v>7.3873269024651682</c:v>
                </c:pt>
                <c:pt idx="113">
                  <c:v>7.3873269024651682</c:v>
                </c:pt>
                <c:pt idx="114">
                  <c:v>7.3873269024651682</c:v>
                </c:pt>
                <c:pt idx="115">
                  <c:v>7.3873269024651682</c:v>
                </c:pt>
                <c:pt idx="116">
                  <c:v>7.3873269024651682</c:v>
                </c:pt>
                <c:pt idx="117">
                  <c:v>7.3873269024651682</c:v>
                </c:pt>
                <c:pt idx="118">
                  <c:v>7.3873269024651682</c:v>
                </c:pt>
                <c:pt idx="119">
                  <c:v>7.3873269024651682</c:v>
                </c:pt>
                <c:pt idx="120">
                  <c:v>7.3873269024651682</c:v>
                </c:pt>
                <c:pt idx="121">
                  <c:v>7.3873269024651682</c:v>
                </c:pt>
                <c:pt idx="122">
                  <c:v>7.3873269024651682</c:v>
                </c:pt>
                <c:pt idx="123">
                  <c:v>7.3873269024651682</c:v>
                </c:pt>
                <c:pt idx="124">
                  <c:v>7.3873269024651682</c:v>
                </c:pt>
                <c:pt idx="125">
                  <c:v>7.3873269024651682</c:v>
                </c:pt>
                <c:pt idx="126">
                  <c:v>7.3873269024651682</c:v>
                </c:pt>
                <c:pt idx="127">
                  <c:v>7.3873269024651682</c:v>
                </c:pt>
                <c:pt idx="128">
                  <c:v>7.3873269024651682</c:v>
                </c:pt>
                <c:pt idx="129">
                  <c:v>7.3873269024651682</c:v>
                </c:pt>
                <c:pt idx="130">
                  <c:v>7.3873269024651682</c:v>
                </c:pt>
                <c:pt idx="131">
                  <c:v>7.3873269024651682</c:v>
                </c:pt>
                <c:pt idx="132">
                  <c:v>7.3873269024651682</c:v>
                </c:pt>
                <c:pt idx="133">
                  <c:v>7.3873269024651682</c:v>
                </c:pt>
                <c:pt idx="134">
                  <c:v>7.3873269024651682</c:v>
                </c:pt>
                <c:pt idx="135">
                  <c:v>7.3873269024651682</c:v>
                </c:pt>
                <c:pt idx="136">
                  <c:v>7.3873269024651682</c:v>
                </c:pt>
                <c:pt idx="137">
                  <c:v>7.3873269024651682</c:v>
                </c:pt>
                <c:pt idx="138">
                  <c:v>7.3873269024651682</c:v>
                </c:pt>
                <c:pt idx="139">
                  <c:v>7.3873269024651682</c:v>
                </c:pt>
                <c:pt idx="140">
                  <c:v>7.3873269024651682</c:v>
                </c:pt>
                <c:pt idx="141">
                  <c:v>7.3873269024651682</c:v>
                </c:pt>
                <c:pt idx="142">
                  <c:v>7.3873269024651682</c:v>
                </c:pt>
                <c:pt idx="143">
                  <c:v>7.3873269024651682</c:v>
                </c:pt>
                <c:pt idx="144">
                  <c:v>7.3873269024651682</c:v>
                </c:pt>
                <c:pt idx="145">
                  <c:v>7.3873269024651682</c:v>
                </c:pt>
                <c:pt idx="146">
                  <c:v>7.3873269024651682</c:v>
                </c:pt>
                <c:pt idx="147">
                  <c:v>7.3873269024651682</c:v>
                </c:pt>
                <c:pt idx="148">
                  <c:v>7.3873269024651682</c:v>
                </c:pt>
                <c:pt idx="149">
                  <c:v>7.3873269024651682</c:v>
                </c:pt>
                <c:pt idx="150">
                  <c:v>7.3873269024651682</c:v>
                </c:pt>
                <c:pt idx="151">
                  <c:v>7.3873269024651682</c:v>
                </c:pt>
                <c:pt idx="152">
                  <c:v>7.3873269024651682</c:v>
                </c:pt>
                <c:pt idx="153">
                  <c:v>7.3873269024651682</c:v>
                </c:pt>
                <c:pt idx="154">
                  <c:v>7.3873269024651682</c:v>
                </c:pt>
                <c:pt idx="155">
                  <c:v>7.3873269024651682</c:v>
                </c:pt>
                <c:pt idx="156">
                  <c:v>7.3873269024651682</c:v>
                </c:pt>
                <c:pt idx="157">
                  <c:v>7.3873269024651682</c:v>
                </c:pt>
                <c:pt idx="158">
                  <c:v>7.3873269024651682</c:v>
                </c:pt>
                <c:pt idx="159">
                  <c:v>7.3873269024651682</c:v>
                </c:pt>
                <c:pt idx="160">
                  <c:v>7.3873269024651682</c:v>
                </c:pt>
                <c:pt idx="161">
                  <c:v>7.3873269024651682</c:v>
                </c:pt>
                <c:pt idx="162">
                  <c:v>7.3873269024651682</c:v>
                </c:pt>
                <c:pt idx="163">
                  <c:v>7.3873269024651682</c:v>
                </c:pt>
                <c:pt idx="164">
                  <c:v>7.3873269024651682</c:v>
                </c:pt>
                <c:pt idx="165">
                  <c:v>7.3873269024651682</c:v>
                </c:pt>
                <c:pt idx="166">
                  <c:v>8.3107427652733143</c:v>
                </c:pt>
                <c:pt idx="167">
                  <c:v>9.2341586280814596</c:v>
                </c:pt>
                <c:pt idx="168">
                  <c:v>10.157574490889607</c:v>
                </c:pt>
                <c:pt idx="169">
                  <c:v>11.080990353697752</c:v>
                </c:pt>
                <c:pt idx="170">
                  <c:v>12.004406216505899</c:v>
                </c:pt>
                <c:pt idx="171">
                  <c:v>12.004406216505899</c:v>
                </c:pt>
                <c:pt idx="172">
                  <c:v>12.004406216505899</c:v>
                </c:pt>
                <c:pt idx="173">
                  <c:v>12.004406216505899</c:v>
                </c:pt>
                <c:pt idx="174">
                  <c:v>12.004406216505899</c:v>
                </c:pt>
                <c:pt idx="175">
                  <c:v>12.004406216505899</c:v>
                </c:pt>
                <c:pt idx="176">
                  <c:v>12.004406216505899</c:v>
                </c:pt>
                <c:pt idx="177">
                  <c:v>12.004406216505899</c:v>
                </c:pt>
                <c:pt idx="178">
                  <c:v>12.004406216505899</c:v>
                </c:pt>
                <c:pt idx="179">
                  <c:v>12.004406216505899</c:v>
                </c:pt>
                <c:pt idx="180">
                  <c:v>12.004406216505899</c:v>
                </c:pt>
                <c:pt idx="181">
                  <c:v>12.004406216505899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76-4C1B-8B14-058E46E4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13824"/>
        <c:axId val="163013376"/>
      </c:areaChart>
      <c:lineChart>
        <c:grouping val="standard"/>
        <c:varyColors val="0"/>
        <c:ser>
          <c:idx val="6"/>
          <c:order val="6"/>
          <c:tx>
            <c:strRef>
              <c:f>ForecastGraph!$I$31</c:f>
              <c:strCache>
                <c:ptCount val="1"/>
                <c:pt idx="0">
                  <c:v>Cold demand</c:v>
                </c:pt>
              </c:strCache>
            </c:strRef>
          </c:tx>
          <c:spPr>
            <a:ln w="381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ForecastGraph!$I$32:$I$213</c:f>
              <c:numCache>
                <c:formatCode>0.0</c:formatCode>
                <c:ptCount val="182"/>
                <c:pt idx="0">
                  <c:v>256.49030788569837</c:v>
                </c:pt>
                <c:pt idx="1">
                  <c:v>253.23576549988019</c:v>
                </c:pt>
                <c:pt idx="2">
                  <c:v>236.4588718313347</c:v>
                </c:pt>
                <c:pt idx="3">
                  <c:v>234.90476080333474</c:v>
                </c:pt>
                <c:pt idx="4">
                  <c:v>267.21178875151651</c:v>
                </c:pt>
                <c:pt idx="5">
                  <c:v>270.30809406351653</c:v>
                </c:pt>
                <c:pt idx="6">
                  <c:v>272.93761317751654</c:v>
                </c:pt>
                <c:pt idx="7">
                  <c:v>275.35943501388016</c:v>
                </c:pt>
                <c:pt idx="8">
                  <c:v>271.54929455361741</c:v>
                </c:pt>
                <c:pt idx="9">
                  <c:v>252.54103897062748</c:v>
                </c:pt>
                <c:pt idx="10">
                  <c:v>250.15915062527392</c:v>
                </c:pt>
                <c:pt idx="11">
                  <c:v>283.73846124000119</c:v>
                </c:pt>
                <c:pt idx="12">
                  <c:v>285.02229358364752</c:v>
                </c:pt>
                <c:pt idx="13">
                  <c:v>287.33522800864756</c:v>
                </c:pt>
                <c:pt idx="14">
                  <c:v>289.83164558773848</c:v>
                </c:pt>
                <c:pt idx="15">
                  <c:v>285.73312627846576</c:v>
                </c:pt>
                <c:pt idx="16">
                  <c:v>265.39803398673848</c:v>
                </c:pt>
                <c:pt idx="17">
                  <c:v>262.92026929910213</c:v>
                </c:pt>
                <c:pt idx="18">
                  <c:v>297.2081186190112</c:v>
                </c:pt>
                <c:pt idx="19">
                  <c:v>298.4115504481021</c:v>
                </c:pt>
                <c:pt idx="20">
                  <c:v>298.47309264311212</c:v>
                </c:pt>
                <c:pt idx="21">
                  <c:v>299.1892684501222</c:v>
                </c:pt>
                <c:pt idx="22">
                  <c:v>294.03672322731404</c:v>
                </c:pt>
                <c:pt idx="23">
                  <c:v>272.59011125105138</c:v>
                </c:pt>
                <c:pt idx="24">
                  <c:v>269.94711428414223</c:v>
                </c:pt>
                <c:pt idx="25">
                  <c:v>305.28890491177867</c:v>
                </c:pt>
                <c:pt idx="26">
                  <c:v>307.92750396559677</c:v>
                </c:pt>
                <c:pt idx="27">
                  <c:v>310.06278097968772</c:v>
                </c:pt>
                <c:pt idx="28">
                  <c:v>311.63791137423317</c:v>
                </c:pt>
                <c:pt idx="29">
                  <c:v>307.02995895532405</c:v>
                </c:pt>
                <c:pt idx="30">
                  <c:v>286.12324561286954</c:v>
                </c:pt>
                <c:pt idx="31">
                  <c:v>282.65472301541496</c:v>
                </c:pt>
                <c:pt idx="32">
                  <c:v>318.26449703923316</c:v>
                </c:pt>
                <c:pt idx="33">
                  <c:v>319.38766402650589</c:v>
                </c:pt>
                <c:pt idx="34">
                  <c:v>321.15263200114219</c:v>
                </c:pt>
                <c:pt idx="35">
                  <c:v>322.51281537468765</c:v>
                </c:pt>
                <c:pt idx="36">
                  <c:v>316.76113240305136</c:v>
                </c:pt>
                <c:pt idx="37">
                  <c:v>294.01032149514225</c:v>
                </c:pt>
                <c:pt idx="38">
                  <c:v>291.00886381959685</c:v>
                </c:pt>
                <c:pt idx="39">
                  <c:v>328.14320494305139</c:v>
                </c:pt>
                <c:pt idx="40">
                  <c:v>330.11144784377859</c:v>
                </c:pt>
                <c:pt idx="41">
                  <c:v>332.32929889915232</c:v>
                </c:pt>
                <c:pt idx="42">
                  <c:v>334.42494046634414</c:v>
                </c:pt>
                <c:pt idx="43">
                  <c:v>329.05222240208144</c:v>
                </c:pt>
                <c:pt idx="44">
                  <c:v>305.83621497754604</c:v>
                </c:pt>
                <c:pt idx="45">
                  <c:v>302.1020817179197</c:v>
                </c:pt>
                <c:pt idx="46">
                  <c:v>341.05140137019248</c:v>
                </c:pt>
                <c:pt idx="47">
                  <c:v>343.48839536610154</c:v>
                </c:pt>
                <c:pt idx="48">
                  <c:v>346.92280194782887</c:v>
                </c:pt>
                <c:pt idx="49">
                  <c:v>348.76826718137426</c:v>
                </c:pt>
                <c:pt idx="50">
                  <c:v>343.95898558319243</c:v>
                </c:pt>
                <c:pt idx="51">
                  <c:v>320.84916518791971</c:v>
                </c:pt>
                <c:pt idx="52">
                  <c:v>317.63502390473792</c:v>
                </c:pt>
                <c:pt idx="53">
                  <c:v>357.08291641246518</c:v>
                </c:pt>
                <c:pt idx="54">
                  <c:v>359.40674896855609</c:v>
                </c:pt>
                <c:pt idx="55">
                  <c:v>362.04956616646518</c:v>
                </c:pt>
                <c:pt idx="56">
                  <c:v>364.74186431437431</c:v>
                </c:pt>
                <c:pt idx="57">
                  <c:v>360.27027633673794</c:v>
                </c:pt>
                <c:pt idx="58">
                  <c:v>336.30244452573788</c:v>
                </c:pt>
                <c:pt idx="59">
                  <c:v>332.52542780073787</c:v>
                </c:pt>
                <c:pt idx="60">
                  <c:v>372.68364168682888</c:v>
                </c:pt>
                <c:pt idx="61">
                  <c:v>373.92127718155609</c:v>
                </c:pt>
                <c:pt idx="62">
                  <c:v>375.43341267064699</c:v>
                </c:pt>
                <c:pt idx="63">
                  <c:v>376.44653156846516</c:v>
                </c:pt>
                <c:pt idx="64">
                  <c:v>371.04891671246526</c:v>
                </c:pt>
                <c:pt idx="65">
                  <c:v>345.5374724842834</c:v>
                </c:pt>
                <c:pt idx="66">
                  <c:v>340.78972555701063</c:v>
                </c:pt>
                <c:pt idx="67">
                  <c:v>379.90907232173794</c:v>
                </c:pt>
                <c:pt idx="68">
                  <c:v>380.77002287610162</c:v>
                </c:pt>
                <c:pt idx="69">
                  <c:v>382.24964314110161</c:v>
                </c:pt>
                <c:pt idx="70">
                  <c:v>382.69269071710153</c:v>
                </c:pt>
                <c:pt idx="71">
                  <c:v>376.9896993247379</c:v>
                </c:pt>
                <c:pt idx="72">
                  <c:v>351.42581758855613</c:v>
                </c:pt>
                <c:pt idx="73">
                  <c:v>346.54772315701064</c:v>
                </c:pt>
                <c:pt idx="74">
                  <c:v>386.33333667446522</c:v>
                </c:pt>
                <c:pt idx="75">
                  <c:v>387.55524770019241</c:v>
                </c:pt>
                <c:pt idx="76">
                  <c:v>389.31904415701058</c:v>
                </c:pt>
                <c:pt idx="77">
                  <c:v>390.73455103882884</c:v>
                </c:pt>
                <c:pt idx="78">
                  <c:v>385.67386535046518</c:v>
                </c:pt>
                <c:pt idx="79">
                  <c:v>360.72601899991969</c:v>
                </c:pt>
                <c:pt idx="80">
                  <c:v>355.94508862519251</c:v>
                </c:pt>
                <c:pt idx="81">
                  <c:v>382.35446076964701</c:v>
                </c:pt>
                <c:pt idx="82">
                  <c:v>384.48585666782884</c:v>
                </c:pt>
                <c:pt idx="83">
                  <c:v>386.91925142973793</c:v>
                </c:pt>
                <c:pt idx="84">
                  <c:v>380.43626908355611</c:v>
                </c:pt>
                <c:pt idx="85">
                  <c:v>355.54200656191972</c:v>
                </c:pt>
                <c:pt idx="86">
                  <c:v>350.55206721882882</c:v>
                </c:pt>
                <c:pt idx="87">
                  <c:v>350.44585644628336</c:v>
                </c:pt>
                <c:pt idx="88">
                  <c:v>364.41392866164705</c:v>
                </c:pt>
                <c:pt idx="89">
                  <c:v>386.85722323655608</c:v>
                </c:pt>
                <c:pt idx="90">
                  <c:v>387.42083454246517</c:v>
                </c:pt>
                <c:pt idx="91">
                  <c:v>387.80442189082879</c:v>
                </c:pt>
                <c:pt idx="92">
                  <c:v>364.77751854137426</c:v>
                </c:pt>
                <c:pt idx="93">
                  <c:v>356.7392911671015</c:v>
                </c:pt>
                <c:pt idx="94">
                  <c:v>355.91078453946523</c:v>
                </c:pt>
                <c:pt idx="95">
                  <c:v>413.66969752155609</c:v>
                </c:pt>
                <c:pt idx="96">
                  <c:v>416.9252636274652</c:v>
                </c:pt>
                <c:pt idx="97">
                  <c:v>417.80611371682886</c:v>
                </c:pt>
                <c:pt idx="98">
                  <c:v>419.14671269082885</c:v>
                </c:pt>
                <c:pt idx="99">
                  <c:v>414.46635434810156</c:v>
                </c:pt>
                <c:pt idx="100">
                  <c:v>388.04084934355609</c:v>
                </c:pt>
                <c:pt idx="101">
                  <c:v>382.70766874191969</c:v>
                </c:pt>
                <c:pt idx="102">
                  <c:v>424.25303269810149</c:v>
                </c:pt>
                <c:pt idx="103">
                  <c:v>425.27935342428339</c:v>
                </c:pt>
                <c:pt idx="104">
                  <c:v>425.14772923582888</c:v>
                </c:pt>
                <c:pt idx="105">
                  <c:v>424.74268817928333</c:v>
                </c:pt>
                <c:pt idx="106">
                  <c:v>418.29559806546524</c:v>
                </c:pt>
                <c:pt idx="107">
                  <c:v>388.70307345464704</c:v>
                </c:pt>
                <c:pt idx="108">
                  <c:v>380.84731575691978</c:v>
                </c:pt>
                <c:pt idx="109">
                  <c:v>419.46033773264702</c:v>
                </c:pt>
                <c:pt idx="110">
                  <c:v>417.41369931737427</c:v>
                </c:pt>
                <c:pt idx="111">
                  <c:v>415.32711000719252</c:v>
                </c:pt>
                <c:pt idx="112">
                  <c:v>412.69711512646518</c:v>
                </c:pt>
                <c:pt idx="113">
                  <c:v>404.3101152988288</c:v>
                </c:pt>
                <c:pt idx="114">
                  <c:v>375.18897403210156</c:v>
                </c:pt>
                <c:pt idx="115">
                  <c:v>367.51699763591972</c:v>
                </c:pt>
                <c:pt idx="116">
                  <c:v>405.88847450064702</c:v>
                </c:pt>
                <c:pt idx="117">
                  <c:v>404.65559042501064</c:v>
                </c:pt>
                <c:pt idx="118">
                  <c:v>404.32293663264704</c:v>
                </c:pt>
                <c:pt idx="119">
                  <c:v>404.07230612546516</c:v>
                </c:pt>
                <c:pt idx="120">
                  <c:v>397.43889403919246</c:v>
                </c:pt>
                <c:pt idx="121">
                  <c:v>371.31892500019245</c:v>
                </c:pt>
                <c:pt idx="122">
                  <c:v>365.61522341610157</c:v>
                </c:pt>
                <c:pt idx="123">
                  <c:v>405.97435099510153</c:v>
                </c:pt>
                <c:pt idx="124">
                  <c:v>407.03242912973792</c:v>
                </c:pt>
                <c:pt idx="125">
                  <c:v>408.24619274837426</c:v>
                </c:pt>
                <c:pt idx="126">
                  <c:v>409.40821654428339</c:v>
                </c:pt>
                <c:pt idx="127">
                  <c:v>403.97518380473792</c:v>
                </c:pt>
                <c:pt idx="128">
                  <c:v>377.37599992837426</c:v>
                </c:pt>
                <c:pt idx="129">
                  <c:v>371.93431266182881</c:v>
                </c:pt>
                <c:pt idx="130">
                  <c:v>411.79120147919241</c:v>
                </c:pt>
                <c:pt idx="131">
                  <c:v>411.71330108701068</c:v>
                </c:pt>
                <c:pt idx="132">
                  <c:v>411.92792669110156</c:v>
                </c:pt>
                <c:pt idx="133">
                  <c:v>410.84458541919247</c:v>
                </c:pt>
                <c:pt idx="134">
                  <c:v>403.98386624646514</c:v>
                </c:pt>
                <c:pt idx="135">
                  <c:v>375.26572652573788</c:v>
                </c:pt>
                <c:pt idx="136">
                  <c:v>367.21012217628333</c:v>
                </c:pt>
                <c:pt idx="137">
                  <c:v>404.71962807464701</c:v>
                </c:pt>
                <c:pt idx="138">
                  <c:v>402.70976351746515</c:v>
                </c:pt>
                <c:pt idx="139">
                  <c:v>400.46688545846519</c:v>
                </c:pt>
                <c:pt idx="140">
                  <c:v>398.60422104637428</c:v>
                </c:pt>
                <c:pt idx="141">
                  <c:v>390.12345097373793</c:v>
                </c:pt>
                <c:pt idx="142">
                  <c:v>361.6174668517379</c:v>
                </c:pt>
                <c:pt idx="143">
                  <c:v>353.34213314028335</c:v>
                </c:pt>
                <c:pt idx="144">
                  <c:v>389.95439371819242</c:v>
                </c:pt>
                <c:pt idx="145">
                  <c:v>388.26457102228335</c:v>
                </c:pt>
                <c:pt idx="146">
                  <c:v>386.39654850255607</c:v>
                </c:pt>
                <c:pt idx="147">
                  <c:v>384.54318981573789</c:v>
                </c:pt>
                <c:pt idx="148">
                  <c:v>376.98274678201062</c:v>
                </c:pt>
                <c:pt idx="149">
                  <c:v>349.69374194128335</c:v>
                </c:pt>
                <c:pt idx="150">
                  <c:v>341.77567696301065</c:v>
                </c:pt>
                <c:pt idx="151">
                  <c:v>377.39756174764699</c:v>
                </c:pt>
                <c:pt idx="152">
                  <c:v>375.60905290346523</c:v>
                </c:pt>
                <c:pt idx="153">
                  <c:v>373.43504991373788</c:v>
                </c:pt>
                <c:pt idx="154">
                  <c:v>371.26038896382886</c:v>
                </c:pt>
                <c:pt idx="155">
                  <c:v>363.24416021701063</c:v>
                </c:pt>
                <c:pt idx="156">
                  <c:v>335.99415446446523</c:v>
                </c:pt>
                <c:pt idx="157">
                  <c:v>328.00513696619248</c:v>
                </c:pt>
                <c:pt idx="158">
                  <c:v>362.03140837791977</c:v>
                </c:pt>
                <c:pt idx="159">
                  <c:v>359.94218946664705</c:v>
                </c:pt>
                <c:pt idx="160">
                  <c:v>357.98145488501063</c:v>
                </c:pt>
                <c:pt idx="161">
                  <c:v>356.5532180193743</c:v>
                </c:pt>
                <c:pt idx="162">
                  <c:v>349.59582014937428</c:v>
                </c:pt>
                <c:pt idx="163">
                  <c:v>323.53068714646514</c:v>
                </c:pt>
                <c:pt idx="164">
                  <c:v>316.94448661110152</c:v>
                </c:pt>
                <c:pt idx="165">
                  <c:v>351.58598863773796</c:v>
                </c:pt>
                <c:pt idx="166">
                  <c:v>351.51238961545511</c:v>
                </c:pt>
                <c:pt idx="167">
                  <c:v>351.1460910517178</c:v>
                </c:pt>
                <c:pt idx="168">
                  <c:v>350.25612542507145</c:v>
                </c:pt>
                <c:pt idx="169">
                  <c:v>344.13094296160688</c:v>
                </c:pt>
                <c:pt idx="170">
                  <c:v>318.70417930668771</c:v>
                </c:pt>
                <c:pt idx="171">
                  <c:v>310.88813742641497</c:v>
                </c:pt>
                <c:pt idx="172">
                  <c:v>342.21823269377865</c:v>
                </c:pt>
                <c:pt idx="173">
                  <c:v>338.94067287850589</c:v>
                </c:pt>
                <c:pt idx="174">
                  <c:v>335.84826157105135</c:v>
                </c:pt>
                <c:pt idx="175">
                  <c:v>332.45421606059682</c:v>
                </c:pt>
                <c:pt idx="176">
                  <c:v>323.57756092414229</c:v>
                </c:pt>
                <c:pt idx="177">
                  <c:v>297.46696581105135</c:v>
                </c:pt>
                <c:pt idx="178">
                  <c:v>289.92014650341497</c:v>
                </c:pt>
                <c:pt idx="179">
                  <c:v>320.68563645723316</c:v>
                </c:pt>
                <c:pt idx="180">
                  <c:v>318.62407081868776</c:v>
                </c:pt>
                <c:pt idx="181">
                  <c:v>268.35113848159676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76-4C1B-8B14-058E46E45E9C}"/>
            </c:ext>
          </c:extLst>
        </c:ser>
        <c:ser>
          <c:idx val="7"/>
          <c:order val="7"/>
          <c:tx>
            <c:strRef>
              <c:f>ForecastGraph!$J$31</c:f>
              <c:strCache>
                <c:ptCount val="1"/>
                <c:pt idx="0">
                  <c:v>Warm demand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ForecastGraph!$J$32:$J$213</c:f>
              <c:numCache>
                <c:formatCode>0.0</c:formatCode>
                <c:ptCount val="182"/>
                <c:pt idx="0">
                  <c:v>181.83466325751652</c:v>
                </c:pt>
                <c:pt idx="1">
                  <c:v>176.26456177260746</c:v>
                </c:pt>
                <c:pt idx="2">
                  <c:v>160.00501370006199</c:v>
                </c:pt>
                <c:pt idx="3">
                  <c:v>157.36615829069837</c:v>
                </c:pt>
                <c:pt idx="4">
                  <c:v>183.16210822678923</c:v>
                </c:pt>
                <c:pt idx="5">
                  <c:v>183.78340096988018</c:v>
                </c:pt>
                <c:pt idx="6">
                  <c:v>184.10254504588016</c:v>
                </c:pt>
                <c:pt idx="7">
                  <c:v>184.22801996806197</c:v>
                </c:pt>
                <c:pt idx="8">
                  <c:v>177.9373868532538</c:v>
                </c:pt>
                <c:pt idx="9">
                  <c:v>160.37111101917293</c:v>
                </c:pt>
                <c:pt idx="10">
                  <c:v>157.26481682381939</c:v>
                </c:pt>
                <c:pt idx="11">
                  <c:v>183.67040218091029</c:v>
                </c:pt>
                <c:pt idx="12">
                  <c:v>183.57216385228389</c:v>
                </c:pt>
                <c:pt idx="13">
                  <c:v>184.34489027001121</c:v>
                </c:pt>
                <c:pt idx="14">
                  <c:v>185.30029063682937</c:v>
                </c:pt>
                <c:pt idx="15">
                  <c:v>180.71118225246573</c:v>
                </c:pt>
                <c:pt idx="16">
                  <c:v>163.62037503682939</c:v>
                </c:pt>
                <c:pt idx="17">
                  <c:v>162.01318720319304</c:v>
                </c:pt>
                <c:pt idx="18">
                  <c:v>190.78294496055668</c:v>
                </c:pt>
                <c:pt idx="19">
                  <c:v>191.69297739610209</c:v>
                </c:pt>
                <c:pt idx="20">
                  <c:v>191.78059333811211</c:v>
                </c:pt>
                <c:pt idx="21">
                  <c:v>192.19297241194039</c:v>
                </c:pt>
                <c:pt idx="22">
                  <c:v>186.70845885995038</c:v>
                </c:pt>
                <c:pt idx="23">
                  <c:v>169.00404743568774</c:v>
                </c:pt>
                <c:pt idx="24">
                  <c:v>167.41171204923313</c:v>
                </c:pt>
                <c:pt idx="25">
                  <c:v>196.71503080859682</c:v>
                </c:pt>
                <c:pt idx="26">
                  <c:v>198.55721342923317</c:v>
                </c:pt>
                <c:pt idx="27">
                  <c:v>200.07589158714222</c:v>
                </c:pt>
                <c:pt idx="28">
                  <c:v>201.22198995723315</c:v>
                </c:pt>
                <c:pt idx="29">
                  <c:v>196.46881583332407</c:v>
                </c:pt>
                <c:pt idx="30">
                  <c:v>179.7035217259604</c:v>
                </c:pt>
                <c:pt idx="31">
                  <c:v>177.64004421777861</c:v>
                </c:pt>
                <c:pt idx="32">
                  <c:v>208.15885710923317</c:v>
                </c:pt>
                <c:pt idx="33">
                  <c:v>210.05457536014228</c:v>
                </c:pt>
                <c:pt idx="34">
                  <c:v>212.26052458741492</c:v>
                </c:pt>
                <c:pt idx="35">
                  <c:v>214.36490418577858</c:v>
                </c:pt>
                <c:pt idx="36">
                  <c:v>209.26771178268774</c:v>
                </c:pt>
                <c:pt idx="37">
                  <c:v>191.17112422877861</c:v>
                </c:pt>
                <c:pt idx="38">
                  <c:v>189.06025107032409</c:v>
                </c:pt>
                <c:pt idx="39">
                  <c:v>220.18756383832411</c:v>
                </c:pt>
                <c:pt idx="40">
                  <c:v>221.53816997832408</c:v>
                </c:pt>
                <c:pt idx="41">
                  <c:v>221.41538722642503</c:v>
                </c:pt>
                <c:pt idx="42">
                  <c:v>221.34206729307141</c:v>
                </c:pt>
                <c:pt idx="43">
                  <c:v>214.00071779653601</c:v>
                </c:pt>
                <c:pt idx="44">
                  <c:v>192.47296309436422</c:v>
                </c:pt>
                <c:pt idx="45">
                  <c:v>188.02753383491969</c:v>
                </c:pt>
                <c:pt idx="46">
                  <c:v>218.45588028328336</c:v>
                </c:pt>
                <c:pt idx="47">
                  <c:v>218.58236410737425</c:v>
                </c:pt>
                <c:pt idx="48">
                  <c:v>219.80303267282883</c:v>
                </c:pt>
                <c:pt idx="49">
                  <c:v>220.1405660204652</c:v>
                </c:pt>
                <c:pt idx="50">
                  <c:v>213.97620580791971</c:v>
                </c:pt>
                <c:pt idx="51">
                  <c:v>194.30180675010155</c:v>
                </c:pt>
                <c:pt idx="52">
                  <c:v>191.73136306928339</c:v>
                </c:pt>
                <c:pt idx="53">
                  <c:v>223.24529535446516</c:v>
                </c:pt>
                <c:pt idx="54">
                  <c:v>224.33404877428336</c:v>
                </c:pt>
                <c:pt idx="55">
                  <c:v>225.73418645828335</c:v>
                </c:pt>
                <c:pt idx="56">
                  <c:v>227.31163863764701</c:v>
                </c:pt>
                <c:pt idx="57">
                  <c:v>221.65358158219249</c:v>
                </c:pt>
                <c:pt idx="58">
                  <c:v>202.33758131701063</c:v>
                </c:pt>
                <c:pt idx="59">
                  <c:v>199.90080021564697</c:v>
                </c:pt>
                <c:pt idx="60">
                  <c:v>232.21721961846521</c:v>
                </c:pt>
                <c:pt idx="61">
                  <c:v>233.46516013282883</c:v>
                </c:pt>
                <c:pt idx="62">
                  <c:v>234.95300309246517</c:v>
                </c:pt>
                <c:pt idx="63">
                  <c:v>235.83405813046517</c:v>
                </c:pt>
                <c:pt idx="64">
                  <c:v>230.12958288064704</c:v>
                </c:pt>
                <c:pt idx="65">
                  <c:v>209.808554600647</c:v>
                </c:pt>
                <c:pt idx="66">
                  <c:v>206.57048569337428</c:v>
                </c:pt>
                <c:pt idx="67">
                  <c:v>237.91818126501065</c:v>
                </c:pt>
                <c:pt idx="68">
                  <c:v>238.30824552382887</c:v>
                </c:pt>
                <c:pt idx="69">
                  <c:v>238.98142898201067</c:v>
                </c:pt>
                <c:pt idx="70">
                  <c:v>238.97629126155607</c:v>
                </c:pt>
                <c:pt idx="71">
                  <c:v>232.52614171510152</c:v>
                </c:pt>
                <c:pt idx="72">
                  <c:v>212.1408541685561</c:v>
                </c:pt>
                <c:pt idx="73">
                  <c:v>208.82230097291972</c:v>
                </c:pt>
                <c:pt idx="74">
                  <c:v>240.63395978846523</c:v>
                </c:pt>
                <c:pt idx="75">
                  <c:v>241.54689513110151</c:v>
                </c:pt>
                <c:pt idx="76">
                  <c:v>242.9552518297379</c:v>
                </c:pt>
                <c:pt idx="77">
                  <c:v>244.04511514137431</c:v>
                </c:pt>
                <c:pt idx="78">
                  <c:v>238.09588727264702</c:v>
                </c:pt>
                <c:pt idx="79">
                  <c:v>217.70190325264699</c:v>
                </c:pt>
                <c:pt idx="80">
                  <c:v>213.99504366155611</c:v>
                </c:pt>
                <c:pt idx="81">
                  <c:v>234.96681934064702</c:v>
                </c:pt>
                <c:pt idx="82">
                  <c:v>235.28812591737426</c:v>
                </c:pt>
                <c:pt idx="83">
                  <c:v>235.89823472064705</c:v>
                </c:pt>
                <c:pt idx="84">
                  <c:v>229.85038401791974</c:v>
                </c:pt>
                <c:pt idx="85">
                  <c:v>215.20482951373793</c:v>
                </c:pt>
                <c:pt idx="86">
                  <c:v>203.96422382246521</c:v>
                </c:pt>
                <c:pt idx="87">
                  <c:v>203.44125608046519</c:v>
                </c:pt>
                <c:pt idx="88">
                  <c:v>217.21138296664702</c:v>
                </c:pt>
                <c:pt idx="89">
                  <c:v>231.98362451610157</c:v>
                </c:pt>
                <c:pt idx="90">
                  <c:v>232.97670137591967</c:v>
                </c:pt>
                <c:pt idx="91">
                  <c:v>233.79903217337426</c:v>
                </c:pt>
                <c:pt idx="92">
                  <c:v>217.49840976064701</c:v>
                </c:pt>
                <c:pt idx="93">
                  <c:v>209.76132614337422</c:v>
                </c:pt>
                <c:pt idx="94">
                  <c:v>209.09040318782883</c:v>
                </c:pt>
                <c:pt idx="95">
                  <c:v>252.18306414864699</c:v>
                </c:pt>
                <c:pt idx="96">
                  <c:v>255.41064330473793</c:v>
                </c:pt>
                <c:pt idx="97">
                  <c:v>255.84158775182885</c:v>
                </c:pt>
                <c:pt idx="98">
                  <c:v>256.09711046755609</c:v>
                </c:pt>
                <c:pt idx="99">
                  <c:v>250.477734268647</c:v>
                </c:pt>
                <c:pt idx="100">
                  <c:v>229.07277988028335</c:v>
                </c:pt>
                <c:pt idx="101">
                  <c:v>225.58399052819243</c:v>
                </c:pt>
                <c:pt idx="102">
                  <c:v>258.09891174101062</c:v>
                </c:pt>
                <c:pt idx="103">
                  <c:v>258.65598351519247</c:v>
                </c:pt>
                <c:pt idx="104">
                  <c:v>259.60783729801068</c:v>
                </c:pt>
                <c:pt idx="105">
                  <c:v>260.44737463201062</c:v>
                </c:pt>
                <c:pt idx="106">
                  <c:v>255.08876331464705</c:v>
                </c:pt>
                <c:pt idx="107">
                  <c:v>234.06546168973793</c:v>
                </c:pt>
                <c:pt idx="108">
                  <c:v>230.63152993382886</c:v>
                </c:pt>
                <c:pt idx="109">
                  <c:v>263.53485046573792</c:v>
                </c:pt>
                <c:pt idx="110">
                  <c:v>263.96482017737429</c:v>
                </c:pt>
                <c:pt idx="111">
                  <c:v>264.50932156610156</c:v>
                </c:pt>
                <c:pt idx="112">
                  <c:v>264.55597026901063</c:v>
                </c:pt>
                <c:pt idx="113">
                  <c:v>257.87650157382882</c:v>
                </c:pt>
                <c:pt idx="114">
                  <c:v>235.94607585919246</c:v>
                </c:pt>
                <c:pt idx="115">
                  <c:v>230.86560555955609</c:v>
                </c:pt>
                <c:pt idx="116">
                  <c:v>262.40036034282883</c:v>
                </c:pt>
                <c:pt idx="117">
                  <c:v>261.77345360028335</c:v>
                </c:pt>
                <c:pt idx="118">
                  <c:v>260.52343809591974</c:v>
                </c:pt>
                <c:pt idx="119">
                  <c:v>259.6480346843743</c:v>
                </c:pt>
                <c:pt idx="120">
                  <c:v>252.25230082210157</c:v>
                </c:pt>
                <c:pt idx="121">
                  <c:v>230.28890383819245</c:v>
                </c:pt>
                <c:pt idx="122">
                  <c:v>225.14846737428337</c:v>
                </c:pt>
                <c:pt idx="123">
                  <c:v>256.28662780946519</c:v>
                </c:pt>
                <c:pt idx="124">
                  <c:v>256.25734335882885</c:v>
                </c:pt>
                <c:pt idx="125">
                  <c:v>256.53484498337423</c:v>
                </c:pt>
                <c:pt idx="126">
                  <c:v>256.60297052246523</c:v>
                </c:pt>
                <c:pt idx="127">
                  <c:v>250.7071048342834</c:v>
                </c:pt>
                <c:pt idx="128">
                  <c:v>229.63278934301061</c:v>
                </c:pt>
                <c:pt idx="129">
                  <c:v>225.87735899110152</c:v>
                </c:pt>
                <c:pt idx="130">
                  <c:v>257.90767660019242</c:v>
                </c:pt>
                <c:pt idx="131">
                  <c:v>258.13761315528336</c:v>
                </c:pt>
                <c:pt idx="132">
                  <c:v>258.35209083010153</c:v>
                </c:pt>
                <c:pt idx="133">
                  <c:v>258.0400961971925</c:v>
                </c:pt>
                <c:pt idx="134">
                  <c:v>251.92405738446519</c:v>
                </c:pt>
                <c:pt idx="135">
                  <c:v>229.7612299497379</c:v>
                </c:pt>
                <c:pt idx="136">
                  <c:v>224.83186617555612</c:v>
                </c:pt>
                <c:pt idx="137">
                  <c:v>255.64776376610155</c:v>
                </c:pt>
                <c:pt idx="138">
                  <c:v>254.88063435182883</c:v>
                </c:pt>
                <c:pt idx="139">
                  <c:v>253.87671085446522</c:v>
                </c:pt>
                <c:pt idx="140">
                  <c:v>253.09184199173791</c:v>
                </c:pt>
                <c:pt idx="141">
                  <c:v>246.01212240282885</c:v>
                </c:pt>
                <c:pt idx="142">
                  <c:v>224.17142174301063</c:v>
                </c:pt>
                <c:pt idx="143">
                  <c:v>219.19499599628335</c:v>
                </c:pt>
                <c:pt idx="144">
                  <c:v>249.56385240673788</c:v>
                </c:pt>
                <c:pt idx="145">
                  <c:v>249.10645932882886</c:v>
                </c:pt>
                <c:pt idx="146">
                  <c:v>248.32662239355608</c:v>
                </c:pt>
                <c:pt idx="147">
                  <c:v>247.55672226628337</c:v>
                </c:pt>
                <c:pt idx="148">
                  <c:v>241.07968114246518</c:v>
                </c:pt>
                <c:pt idx="149">
                  <c:v>219.84342073973789</c:v>
                </c:pt>
                <c:pt idx="150">
                  <c:v>214.82727026337426</c:v>
                </c:pt>
                <c:pt idx="151">
                  <c:v>244.435012521647</c:v>
                </c:pt>
                <c:pt idx="152">
                  <c:v>243.7339266395561</c:v>
                </c:pt>
                <c:pt idx="153">
                  <c:v>242.64504229773792</c:v>
                </c:pt>
                <c:pt idx="154">
                  <c:v>241.5560681335561</c:v>
                </c:pt>
                <c:pt idx="155">
                  <c:v>234.62396642246517</c:v>
                </c:pt>
                <c:pt idx="156">
                  <c:v>213.15675552773797</c:v>
                </c:pt>
                <c:pt idx="157">
                  <c:v>208.10085612691972</c:v>
                </c:pt>
                <c:pt idx="158">
                  <c:v>236.51252931428337</c:v>
                </c:pt>
                <c:pt idx="159">
                  <c:v>234.73575767973793</c:v>
                </c:pt>
                <c:pt idx="160">
                  <c:v>233.23971836319245</c:v>
                </c:pt>
                <c:pt idx="161">
                  <c:v>231.3475022673743</c:v>
                </c:pt>
                <c:pt idx="162">
                  <c:v>224.05529184755613</c:v>
                </c:pt>
                <c:pt idx="163">
                  <c:v>202.48504282355606</c:v>
                </c:pt>
                <c:pt idx="164">
                  <c:v>197.19858781791973</c:v>
                </c:pt>
                <c:pt idx="165">
                  <c:v>224.82887431991975</c:v>
                </c:pt>
                <c:pt idx="166">
                  <c:v>224.28577748172785</c:v>
                </c:pt>
                <c:pt idx="167">
                  <c:v>224.35569989899051</c:v>
                </c:pt>
                <c:pt idx="168">
                  <c:v>223.96168525779871</c:v>
                </c:pt>
                <c:pt idx="169">
                  <c:v>217.99453518760686</c:v>
                </c:pt>
                <c:pt idx="170">
                  <c:v>198.84869120050593</c:v>
                </c:pt>
                <c:pt idx="171">
                  <c:v>194.07637142141493</c:v>
                </c:pt>
                <c:pt idx="172">
                  <c:v>220.87498336605137</c:v>
                </c:pt>
                <c:pt idx="173">
                  <c:v>219.46004390814227</c:v>
                </c:pt>
                <c:pt idx="174">
                  <c:v>218.07263995286951</c:v>
                </c:pt>
                <c:pt idx="175">
                  <c:v>216.07210360486954</c:v>
                </c:pt>
                <c:pt idx="176">
                  <c:v>208.28677692486957</c:v>
                </c:pt>
                <c:pt idx="177">
                  <c:v>187.75072767577865</c:v>
                </c:pt>
                <c:pt idx="178">
                  <c:v>182.07610511214227</c:v>
                </c:pt>
                <c:pt idx="179">
                  <c:v>207.25726491286954</c:v>
                </c:pt>
                <c:pt idx="180">
                  <c:v>205.50545325323318</c:v>
                </c:pt>
                <c:pt idx="181">
                  <c:v>160.47346045105132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76-4C1B-8B14-058E46E45E9C}"/>
            </c:ext>
          </c:extLst>
        </c:ser>
        <c:ser>
          <c:idx val="8"/>
          <c:order val="8"/>
          <c:tx>
            <c:strRef>
              <c:f>ForecastGraph!$L$31</c:f>
              <c:strCache>
                <c:ptCount val="1"/>
                <c:pt idx="0">
                  <c:v>Peak day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ForecastGraph!$L$32:$L$213</c:f>
              <c:numCache>
                <c:formatCode>0.0</c:formatCode>
                <c:ptCount val="182"/>
                <c:pt idx="0">
                  <c:v>530.6551466870726</c:v>
                </c:pt>
                <c:pt idx="1">
                  <c:v>530.6551466870726</c:v>
                </c:pt>
                <c:pt idx="2">
                  <c:v>530.6551466870726</c:v>
                </c:pt>
                <c:pt idx="3">
                  <c:v>530.6551466870726</c:v>
                </c:pt>
                <c:pt idx="4">
                  <c:v>530.6551466870726</c:v>
                </c:pt>
                <c:pt idx="5">
                  <c:v>530.6551466870726</c:v>
                </c:pt>
                <c:pt idx="6">
                  <c:v>530.6551466870726</c:v>
                </c:pt>
                <c:pt idx="7">
                  <c:v>530.6551466870726</c:v>
                </c:pt>
                <c:pt idx="8">
                  <c:v>530.6551466870726</c:v>
                </c:pt>
                <c:pt idx="9">
                  <c:v>530.6551466870726</c:v>
                </c:pt>
                <c:pt idx="10">
                  <c:v>530.6551466870726</c:v>
                </c:pt>
                <c:pt idx="11">
                  <c:v>530.6551466870726</c:v>
                </c:pt>
                <c:pt idx="12">
                  <c:v>530.6551466870726</c:v>
                </c:pt>
                <c:pt idx="13">
                  <c:v>530.6551466870726</c:v>
                </c:pt>
                <c:pt idx="14">
                  <c:v>530.6551466870726</c:v>
                </c:pt>
                <c:pt idx="15">
                  <c:v>530.6551466870726</c:v>
                </c:pt>
                <c:pt idx="16">
                  <c:v>530.6551466870726</c:v>
                </c:pt>
                <c:pt idx="17">
                  <c:v>530.6551466870726</c:v>
                </c:pt>
                <c:pt idx="18">
                  <c:v>530.6551466870726</c:v>
                </c:pt>
                <c:pt idx="19">
                  <c:v>530.6551466870726</c:v>
                </c:pt>
                <c:pt idx="20">
                  <c:v>530.6551466870726</c:v>
                </c:pt>
                <c:pt idx="21">
                  <c:v>530.6551466870726</c:v>
                </c:pt>
                <c:pt idx="22">
                  <c:v>530.6551466870726</c:v>
                </c:pt>
                <c:pt idx="23">
                  <c:v>530.6551466870726</c:v>
                </c:pt>
                <c:pt idx="24">
                  <c:v>530.6551466870726</c:v>
                </c:pt>
                <c:pt idx="25">
                  <c:v>530.6551466870726</c:v>
                </c:pt>
                <c:pt idx="26">
                  <c:v>530.6551466870726</c:v>
                </c:pt>
                <c:pt idx="27">
                  <c:v>530.6551466870726</c:v>
                </c:pt>
                <c:pt idx="28">
                  <c:v>530.6551466870726</c:v>
                </c:pt>
                <c:pt idx="29">
                  <c:v>530.6551466870726</c:v>
                </c:pt>
                <c:pt idx="30">
                  <c:v>530.6551466870726</c:v>
                </c:pt>
                <c:pt idx="31">
                  <c:v>530.6551466870726</c:v>
                </c:pt>
                <c:pt idx="32">
                  <c:v>530.6551466870726</c:v>
                </c:pt>
                <c:pt idx="33">
                  <c:v>530.6551466870726</c:v>
                </c:pt>
                <c:pt idx="34">
                  <c:v>530.6551466870726</c:v>
                </c:pt>
                <c:pt idx="35">
                  <c:v>530.6551466870726</c:v>
                </c:pt>
                <c:pt idx="36">
                  <c:v>530.6551466870726</c:v>
                </c:pt>
                <c:pt idx="37">
                  <c:v>530.6551466870726</c:v>
                </c:pt>
                <c:pt idx="38">
                  <c:v>530.6551466870726</c:v>
                </c:pt>
                <c:pt idx="39">
                  <c:v>530.6551466870726</c:v>
                </c:pt>
                <c:pt idx="40">
                  <c:v>530.6551466870726</c:v>
                </c:pt>
                <c:pt idx="41">
                  <c:v>530.6551466870726</c:v>
                </c:pt>
                <c:pt idx="42">
                  <c:v>530.6551466870726</c:v>
                </c:pt>
                <c:pt idx="43">
                  <c:v>530.6551466870726</c:v>
                </c:pt>
                <c:pt idx="44">
                  <c:v>530.6551466870726</c:v>
                </c:pt>
                <c:pt idx="45">
                  <c:v>530.6551466870726</c:v>
                </c:pt>
                <c:pt idx="46">
                  <c:v>530.6551466870726</c:v>
                </c:pt>
                <c:pt idx="47">
                  <c:v>530.6551466870726</c:v>
                </c:pt>
                <c:pt idx="48">
                  <c:v>530.6551466870726</c:v>
                </c:pt>
                <c:pt idx="49">
                  <c:v>530.6551466870726</c:v>
                </c:pt>
                <c:pt idx="50">
                  <c:v>530.6551466870726</c:v>
                </c:pt>
                <c:pt idx="51">
                  <c:v>530.6551466870726</c:v>
                </c:pt>
                <c:pt idx="52">
                  <c:v>530.6551466870726</c:v>
                </c:pt>
                <c:pt idx="53">
                  <c:v>530.6551466870726</c:v>
                </c:pt>
                <c:pt idx="54">
                  <c:v>530.6551466870726</c:v>
                </c:pt>
                <c:pt idx="55">
                  <c:v>530.6551466870726</c:v>
                </c:pt>
                <c:pt idx="56">
                  <c:v>530.6551466870726</c:v>
                </c:pt>
                <c:pt idx="57">
                  <c:v>530.6551466870726</c:v>
                </c:pt>
                <c:pt idx="58">
                  <c:v>530.6551466870726</c:v>
                </c:pt>
                <c:pt idx="59">
                  <c:v>530.6551466870726</c:v>
                </c:pt>
                <c:pt idx="60">
                  <c:v>530.6551466870726</c:v>
                </c:pt>
                <c:pt idx="61">
                  <c:v>530.6551466870726</c:v>
                </c:pt>
                <c:pt idx="62">
                  <c:v>530.6551466870726</c:v>
                </c:pt>
                <c:pt idx="63">
                  <c:v>530.6551466870726</c:v>
                </c:pt>
                <c:pt idx="64">
                  <c:v>530.6551466870726</c:v>
                </c:pt>
                <c:pt idx="65">
                  <c:v>530.6551466870726</c:v>
                </c:pt>
                <c:pt idx="66">
                  <c:v>530.6551466870726</c:v>
                </c:pt>
                <c:pt idx="67">
                  <c:v>530.6551466870726</c:v>
                </c:pt>
                <c:pt idx="68">
                  <c:v>530.6551466870726</c:v>
                </c:pt>
                <c:pt idx="69">
                  <c:v>530.6551466870726</c:v>
                </c:pt>
                <c:pt idx="70">
                  <c:v>530.6551466870726</c:v>
                </c:pt>
                <c:pt idx="71">
                  <c:v>530.6551466870726</c:v>
                </c:pt>
                <c:pt idx="72">
                  <c:v>530.6551466870726</c:v>
                </c:pt>
                <c:pt idx="73">
                  <c:v>530.6551466870726</c:v>
                </c:pt>
                <c:pt idx="74">
                  <c:v>530.6551466870726</c:v>
                </c:pt>
                <c:pt idx="75">
                  <c:v>530.6551466870726</c:v>
                </c:pt>
                <c:pt idx="76">
                  <c:v>530.6551466870726</c:v>
                </c:pt>
                <c:pt idx="77">
                  <c:v>530.6551466870726</c:v>
                </c:pt>
                <c:pt idx="78">
                  <c:v>530.6551466870726</c:v>
                </c:pt>
                <c:pt idx="79">
                  <c:v>530.6551466870726</c:v>
                </c:pt>
                <c:pt idx="80">
                  <c:v>530.6551466870726</c:v>
                </c:pt>
                <c:pt idx="81">
                  <c:v>530.6551466870726</c:v>
                </c:pt>
                <c:pt idx="82">
                  <c:v>530.6551466870726</c:v>
                </c:pt>
                <c:pt idx="83">
                  <c:v>530.6551466870726</c:v>
                </c:pt>
                <c:pt idx="84">
                  <c:v>530.6551466870726</c:v>
                </c:pt>
                <c:pt idx="85">
                  <c:v>530.6551466870726</c:v>
                </c:pt>
                <c:pt idx="86">
                  <c:v>530.6551466870726</c:v>
                </c:pt>
                <c:pt idx="87">
                  <c:v>530.6551466870726</c:v>
                </c:pt>
                <c:pt idx="88">
                  <c:v>530.6551466870726</c:v>
                </c:pt>
                <c:pt idx="89">
                  <c:v>530.6551466870726</c:v>
                </c:pt>
                <c:pt idx="90">
                  <c:v>530.6551466870726</c:v>
                </c:pt>
                <c:pt idx="91">
                  <c:v>530.6551466870726</c:v>
                </c:pt>
                <c:pt idx="92">
                  <c:v>530.6551466870726</c:v>
                </c:pt>
                <c:pt idx="93">
                  <c:v>530.6551466870726</c:v>
                </c:pt>
                <c:pt idx="94">
                  <c:v>530.6551466870726</c:v>
                </c:pt>
                <c:pt idx="95">
                  <c:v>530.6551466870726</c:v>
                </c:pt>
                <c:pt idx="96">
                  <c:v>530.6551466870726</c:v>
                </c:pt>
                <c:pt idx="97">
                  <c:v>530.6551466870726</c:v>
                </c:pt>
                <c:pt idx="98">
                  <c:v>530.6551466870726</c:v>
                </c:pt>
                <c:pt idx="99">
                  <c:v>530.6551466870726</c:v>
                </c:pt>
                <c:pt idx="100">
                  <c:v>530.6551466870726</c:v>
                </c:pt>
                <c:pt idx="101">
                  <c:v>530.6551466870726</c:v>
                </c:pt>
                <c:pt idx="102">
                  <c:v>530.6551466870726</c:v>
                </c:pt>
                <c:pt idx="103">
                  <c:v>530.6551466870726</c:v>
                </c:pt>
                <c:pt idx="104">
                  <c:v>530.6551466870726</c:v>
                </c:pt>
                <c:pt idx="105">
                  <c:v>530.6551466870726</c:v>
                </c:pt>
                <c:pt idx="106">
                  <c:v>530.6551466870726</c:v>
                </c:pt>
                <c:pt idx="107">
                  <c:v>530.6551466870726</c:v>
                </c:pt>
                <c:pt idx="108">
                  <c:v>530.6551466870726</c:v>
                </c:pt>
                <c:pt idx="109">
                  <c:v>530.6551466870726</c:v>
                </c:pt>
                <c:pt idx="110">
                  <c:v>530.6551466870726</c:v>
                </c:pt>
                <c:pt idx="111">
                  <c:v>530.6551466870726</c:v>
                </c:pt>
                <c:pt idx="112">
                  <c:v>530.6551466870726</c:v>
                </c:pt>
                <c:pt idx="113">
                  <c:v>530.6551466870726</c:v>
                </c:pt>
                <c:pt idx="114">
                  <c:v>530.6551466870726</c:v>
                </c:pt>
                <c:pt idx="115">
                  <c:v>530.6551466870726</c:v>
                </c:pt>
                <c:pt idx="116">
                  <c:v>530.6551466870726</c:v>
                </c:pt>
                <c:pt idx="117">
                  <c:v>530.6551466870726</c:v>
                </c:pt>
                <c:pt idx="118">
                  <c:v>530.6551466870726</c:v>
                </c:pt>
                <c:pt idx="119">
                  <c:v>530.6551466870726</c:v>
                </c:pt>
                <c:pt idx="120">
                  <c:v>530.6551466870726</c:v>
                </c:pt>
                <c:pt idx="121">
                  <c:v>530.6551466870726</c:v>
                </c:pt>
                <c:pt idx="122">
                  <c:v>530.6551466870726</c:v>
                </c:pt>
                <c:pt idx="123">
                  <c:v>530.6551466870726</c:v>
                </c:pt>
                <c:pt idx="124">
                  <c:v>530.6551466870726</c:v>
                </c:pt>
                <c:pt idx="125">
                  <c:v>530.6551466870726</c:v>
                </c:pt>
                <c:pt idx="126">
                  <c:v>530.6551466870726</c:v>
                </c:pt>
                <c:pt idx="127">
                  <c:v>530.6551466870726</c:v>
                </c:pt>
                <c:pt idx="128">
                  <c:v>530.6551466870726</c:v>
                </c:pt>
                <c:pt idx="129">
                  <c:v>530.6551466870726</c:v>
                </c:pt>
                <c:pt idx="130">
                  <c:v>530.6551466870726</c:v>
                </c:pt>
                <c:pt idx="131">
                  <c:v>530.6551466870726</c:v>
                </c:pt>
                <c:pt idx="132">
                  <c:v>530.6551466870726</c:v>
                </c:pt>
                <c:pt idx="133">
                  <c:v>530.6551466870726</c:v>
                </c:pt>
                <c:pt idx="134">
                  <c:v>530.6551466870726</c:v>
                </c:pt>
                <c:pt idx="135">
                  <c:v>530.6551466870726</c:v>
                </c:pt>
                <c:pt idx="136">
                  <c:v>530.6551466870726</c:v>
                </c:pt>
                <c:pt idx="137">
                  <c:v>530.6551466870726</c:v>
                </c:pt>
                <c:pt idx="138">
                  <c:v>530.6551466870726</c:v>
                </c:pt>
                <c:pt idx="139">
                  <c:v>530.6551466870726</c:v>
                </c:pt>
                <c:pt idx="140">
                  <c:v>530.6551466870726</c:v>
                </c:pt>
                <c:pt idx="141">
                  <c:v>530.6551466870726</c:v>
                </c:pt>
                <c:pt idx="142">
                  <c:v>530.6551466870726</c:v>
                </c:pt>
                <c:pt idx="143">
                  <c:v>530.6551466870726</c:v>
                </c:pt>
                <c:pt idx="144">
                  <c:v>530.6551466870726</c:v>
                </c:pt>
                <c:pt idx="145">
                  <c:v>530.6551466870726</c:v>
                </c:pt>
                <c:pt idx="146">
                  <c:v>530.6551466870726</c:v>
                </c:pt>
                <c:pt idx="147">
                  <c:v>530.6551466870726</c:v>
                </c:pt>
                <c:pt idx="148">
                  <c:v>530.6551466870726</c:v>
                </c:pt>
                <c:pt idx="149">
                  <c:v>530.6551466870726</c:v>
                </c:pt>
                <c:pt idx="150">
                  <c:v>530.6551466870726</c:v>
                </c:pt>
                <c:pt idx="151">
                  <c:v>530.6551466870726</c:v>
                </c:pt>
                <c:pt idx="152">
                  <c:v>530.6551466870726</c:v>
                </c:pt>
                <c:pt idx="153">
                  <c:v>530.6551466870726</c:v>
                </c:pt>
                <c:pt idx="154">
                  <c:v>530.6551466870726</c:v>
                </c:pt>
                <c:pt idx="155">
                  <c:v>530.6551466870726</c:v>
                </c:pt>
                <c:pt idx="156">
                  <c:v>530.6551466870726</c:v>
                </c:pt>
                <c:pt idx="157">
                  <c:v>530.6551466870726</c:v>
                </c:pt>
                <c:pt idx="158">
                  <c:v>530.6551466870726</c:v>
                </c:pt>
                <c:pt idx="159">
                  <c:v>530.6551466870726</c:v>
                </c:pt>
                <c:pt idx="160">
                  <c:v>530.6551466870726</c:v>
                </c:pt>
                <c:pt idx="161">
                  <c:v>530.6551466870726</c:v>
                </c:pt>
                <c:pt idx="162">
                  <c:v>530.6551466870726</c:v>
                </c:pt>
                <c:pt idx="163">
                  <c:v>530.6551466870726</c:v>
                </c:pt>
                <c:pt idx="164">
                  <c:v>530.6551466870726</c:v>
                </c:pt>
                <c:pt idx="165">
                  <c:v>530.6551466870726</c:v>
                </c:pt>
                <c:pt idx="166">
                  <c:v>530.6551466870726</c:v>
                </c:pt>
                <c:pt idx="167">
                  <c:v>530.6551466870726</c:v>
                </c:pt>
                <c:pt idx="168">
                  <c:v>530.6551466870726</c:v>
                </c:pt>
                <c:pt idx="169">
                  <c:v>530.6551466870726</c:v>
                </c:pt>
                <c:pt idx="170">
                  <c:v>530.6551466870726</c:v>
                </c:pt>
                <c:pt idx="171">
                  <c:v>530.6551466870726</c:v>
                </c:pt>
                <c:pt idx="172">
                  <c:v>530.6551466870726</c:v>
                </c:pt>
                <c:pt idx="173">
                  <c:v>530.6551466870726</c:v>
                </c:pt>
                <c:pt idx="174">
                  <c:v>530.6551466870726</c:v>
                </c:pt>
                <c:pt idx="175">
                  <c:v>530.6551466870726</c:v>
                </c:pt>
                <c:pt idx="176">
                  <c:v>530.6551466870726</c:v>
                </c:pt>
                <c:pt idx="177">
                  <c:v>530.6551466870726</c:v>
                </c:pt>
                <c:pt idx="178">
                  <c:v>530.6551466870726</c:v>
                </c:pt>
                <c:pt idx="179">
                  <c:v>530.6551466870726</c:v>
                </c:pt>
                <c:pt idx="180">
                  <c:v>530.6551466870726</c:v>
                </c:pt>
                <c:pt idx="181">
                  <c:v>530.6551466870726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76-4C1B-8B14-058E46E4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13824"/>
        <c:axId val="163013376"/>
      </c:lineChart>
      <c:dateAx>
        <c:axId val="164813824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3013376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630133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GB" sz="900"/>
                  <a:t>mcm/d</a:t>
                </a:r>
              </a:p>
            </c:rich>
          </c:tx>
          <c:layout>
            <c:manualLayout>
              <c:xMode val="edge"/>
              <c:yMode val="edge"/>
              <c:x val="1.1375400488732014E-2"/>
              <c:y val="0.366101649624113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4813824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5754201025353402E-2"/>
          <c:y val="0.87288131969929095"/>
          <c:w val="0.85640745353901271"/>
          <c:h val="0.123728756190544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247156153051E-2"/>
          <c:y val="4.0677966101694912E-2"/>
          <c:w val="0.86142709410548091"/>
          <c:h val="0.74745762711864405"/>
        </c:manualLayout>
      </c:layout>
      <c:areaChart>
        <c:grouping val="stacked"/>
        <c:varyColors val="0"/>
        <c:ser>
          <c:idx val="0"/>
          <c:order val="0"/>
          <c:tx>
            <c:strRef>
              <c:f>ForecastGraph!$C$31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ForecastGraph!$C$32:$C$213</c:f>
              <c:numCache>
                <c:formatCode>0.0</c:formatCode>
                <c:ptCount val="182"/>
                <c:pt idx="0">
                  <c:v>14.120453751818182</c:v>
                </c:pt>
                <c:pt idx="1">
                  <c:v>13.640578577272727</c:v>
                </c:pt>
                <c:pt idx="2">
                  <c:v>11.998832782727272</c:v>
                </c:pt>
                <c:pt idx="3">
                  <c:v>11.774991419999999</c:v>
                </c:pt>
                <c:pt idx="4">
                  <c:v>14.441767401818181</c:v>
                </c:pt>
                <c:pt idx="5">
                  <c:v>14.530394430909091</c:v>
                </c:pt>
                <c:pt idx="6">
                  <c:v>14.625631107272728</c:v>
                </c:pt>
                <c:pt idx="7">
                  <c:v>14.720908726363637</c:v>
                </c:pt>
                <c:pt idx="8">
                  <c:v>14.217266625454545</c:v>
                </c:pt>
                <c:pt idx="9">
                  <c:v>12.514685200000001</c:v>
                </c:pt>
                <c:pt idx="10">
                  <c:v>12.289548941818181</c:v>
                </c:pt>
                <c:pt idx="11">
                  <c:v>15.076112870909093</c:v>
                </c:pt>
                <c:pt idx="12">
                  <c:v>15.184750161818181</c:v>
                </c:pt>
                <c:pt idx="13">
                  <c:v>15.293434244545455</c:v>
                </c:pt>
                <c:pt idx="14">
                  <c:v>15.40216511909091</c:v>
                </c:pt>
                <c:pt idx="15">
                  <c:v>14.884183675454546</c:v>
                </c:pt>
                <c:pt idx="16">
                  <c:v>13.098474678181818</c:v>
                </c:pt>
                <c:pt idx="17">
                  <c:v>12.85426816090909</c:v>
                </c:pt>
                <c:pt idx="18">
                  <c:v>15.758486419999999</c:v>
                </c:pt>
                <c:pt idx="19">
                  <c:v>15.821299238181819</c:v>
                </c:pt>
                <c:pt idx="20">
                  <c:v>15.890730476363636</c:v>
                </c:pt>
                <c:pt idx="21">
                  <c:v>15.973378086363637</c:v>
                </c:pt>
                <c:pt idx="22">
                  <c:v>15.401155909090908</c:v>
                </c:pt>
                <c:pt idx="23">
                  <c:v>13.534409815454545</c:v>
                </c:pt>
                <c:pt idx="24">
                  <c:v>13.285424856363637</c:v>
                </c:pt>
                <c:pt idx="25">
                  <c:v>16.291120639999999</c:v>
                </c:pt>
                <c:pt idx="26">
                  <c:v>16.393743417272727</c:v>
                </c:pt>
                <c:pt idx="27">
                  <c:v>16.509614736363634</c:v>
                </c:pt>
                <c:pt idx="28">
                  <c:v>16.618931971818181</c:v>
                </c:pt>
                <c:pt idx="29">
                  <c:v>16.059164159999998</c:v>
                </c:pt>
                <c:pt idx="30">
                  <c:v>14.149223376363636</c:v>
                </c:pt>
                <c:pt idx="31">
                  <c:v>13.902093545454546</c:v>
                </c:pt>
                <c:pt idx="32">
                  <c:v>17.043449539090911</c:v>
                </c:pt>
                <c:pt idx="33">
                  <c:v>17.146386699999997</c:v>
                </c:pt>
                <c:pt idx="34">
                  <c:v>17.242755156363639</c:v>
                </c:pt>
                <c:pt idx="35">
                  <c:v>17.352392624545455</c:v>
                </c:pt>
                <c:pt idx="36">
                  <c:v>16.76359380909091</c:v>
                </c:pt>
                <c:pt idx="37">
                  <c:v>14.765876912727272</c:v>
                </c:pt>
                <c:pt idx="38">
                  <c:v>14.504327445454544</c:v>
                </c:pt>
                <c:pt idx="39">
                  <c:v>17.784790533636365</c:v>
                </c:pt>
                <c:pt idx="40">
                  <c:v>17.86155377</c:v>
                </c:pt>
                <c:pt idx="41">
                  <c:v>17.931726368181817</c:v>
                </c:pt>
                <c:pt idx="42">
                  <c:v>18.001928211818182</c:v>
                </c:pt>
                <c:pt idx="43">
                  <c:v>17.355633630909093</c:v>
                </c:pt>
                <c:pt idx="44">
                  <c:v>15.261899866363636</c:v>
                </c:pt>
                <c:pt idx="45">
                  <c:v>14.977905542727273</c:v>
                </c:pt>
                <c:pt idx="46">
                  <c:v>18.355959345454547</c:v>
                </c:pt>
                <c:pt idx="47">
                  <c:v>18.439586661818183</c:v>
                </c:pt>
                <c:pt idx="48">
                  <c:v>18.509982983636363</c:v>
                </c:pt>
                <c:pt idx="49">
                  <c:v>18.567139539090906</c:v>
                </c:pt>
                <c:pt idx="50">
                  <c:v>17.85386459181818</c:v>
                </c:pt>
                <c:pt idx="51">
                  <c:v>15.647875650000001</c:v>
                </c:pt>
                <c:pt idx="52">
                  <c:v>15.305891842727272</c:v>
                </c:pt>
                <c:pt idx="53">
                  <c:v>18.696394394545454</c:v>
                </c:pt>
                <c:pt idx="54">
                  <c:v>18.720436909090907</c:v>
                </c:pt>
                <c:pt idx="55">
                  <c:v>18.771061315454546</c:v>
                </c:pt>
                <c:pt idx="56">
                  <c:v>18.828350935454548</c:v>
                </c:pt>
                <c:pt idx="57">
                  <c:v>18.130237392727274</c:v>
                </c:pt>
                <c:pt idx="58">
                  <c:v>15.923288383636363</c:v>
                </c:pt>
                <c:pt idx="59">
                  <c:v>15.623913622727274</c:v>
                </c:pt>
                <c:pt idx="60">
                  <c:v>19.144201052727272</c:v>
                </c:pt>
                <c:pt idx="61">
                  <c:v>19.228234873636364</c:v>
                </c:pt>
                <c:pt idx="62">
                  <c:v>19.285689727272725</c:v>
                </c:pt>
                <c:pt idx="63">
                  <c:v>19.343167977272728</c:v>
                </c:pt>
                <c:pt idx="64">
                  <c:v>18.611862473636364</c:v>
                </c:pt>
                <c:pt idx="65">
                  <c:v>16.328105605454546</c:v>
                </c:pt>
                <c:pt idx="66">
                  <c:v>15.97560595</c:v>
                </c:pt>
                <c:pt idx="67">
                  <c:v>19.553332456363634</c:v>
                </c:pt>
                <c:pt idx="68">
                  <c:v>19.617585587272728</c:v>
                </c:pt>
                <c:pt idx="69">
                  <c:v>19.655210035454544</c:v>
                </c:pt>
                <c:pt idx="70">
                  <c:v>19.692849106363635</c:v>
                </c:pt>
                <c:pt idx="71">
                  <c:v>18.934882679090908</c:v>
                </c:pt>
                <c:pt idx="72">
                  <c:v>16.582858793636362</c:v>
                </c:pt>
                <c:pt idx="73">
                  <c:v>16.213454963636362</c:v>
                </c:pt>
                <c:pt idx="74">
                  <c:v>19.816867364545455</c:v>
                </c:pt>
                <c:pt idx="75">
                  <c:v>19.854573698181817</c:v>
                </c:pt>
                <c:pt idx="76">
                  <c:v>19.878946681818181</c:v>
                </c:pt>
                <c:pt idx="77">
                  <c:v>19.936705682727276</c:v>
                </c:pt>
                <c:pt idx="78">
                  <c:v>19.194708557272726</c:v>
                </c:pt>
                <c:pt idx="79">
                  <c:v>16.838317020000002</c:v>
                </c:pt>
                <c:pt idx="80">
                  <c:v>16.462913584545454</c:v>
                </c:pt>
                <c:pt idx="81">
                  <c:v>20.134569158181819</c:v>
                </c:pt>
                <c:pt idx="82">
                  <c:v>20.179072307272726</c:v>
                </c:pt>
                <c:pt idx="83">
                  <c:v>20.223593003636363</c:v>
                </c:pt>
                <c:pt idx="84">
                  <c:v>17.824188692727272</c:v>
                </c:pt>
                <c:pt idx="85">
                  <c:v>19.493759895454545</c:v>
                </c:pt>
                <c:pt idx="86">
                  <c:v>14.434659216363634</c:v>
                </c:pt>
                <c:pt idx="87">
                  <c:v>14.452064739090908</c:v>
                </c:pt>
                <c:pt idx="88">
                  <c:v>14.464725502727275</c:v>
                </c:pt>
                <c:pt idx="89">
                  <c:v>17.932028169999999</c:v>
                </c:pt>
                <c:pt idx="90">
                  <c:v>17.935945858181817</c:v>
                </c:pt>
                <c:pt idx="91">
                  <c:v>17.951648366363635</c:v>
                </c:pt>
                <c:pt idx="92">
                  <c:v>14.531410071818181</c:v>
                </c:pt>
                <c:pt idx="93">
                  <c:v>14.534582732727273</c:v>
                </c:pt>
                <c:pt idx="94">
                  <c:v>14.542527234545453</c:v>
                </c:pt>
                <c:pt idx="95">
                  <c:v>20.493625097272727</c:v>
                </c:pt>
                <c:pt idx="96">
                  <c:v>20.477925057272728</c:v>
                </c:pt>
                <c:pt idx="97">
                  <c:v>20.468941520909091</c:v>
                </c:pt>
                <c:pt idx="98">
                  <c:v>20.466678886363635</c:v>
                </c:pt>
                <c:pt idx="99">
                  <c:v>19.645836786363638</c:v>
                </c:pt>
                <c:pt idx="100">
                  <c:v>17.205160500000002</c:v>
                </c:pt>
                <c:pt idx="101">
                  <c:v>16.815733091818181</c:v>
                </c:pt>
                <c:pt idx="102">
                  <c:v>20.545123296363638</c:v>
                </c:pt>
                <c:pt idx="103">
                  <c:v>20.596737892727273</c:v>
                </c:pt>
                <c:pt idx="104">
                  <c:v>20.63490188181818</c:v>
                </c:pt>
                <c:pt idx="105">
                  <c:v>20.666343501818179</c:v>
                </c:pt>
                <c:pt idx="106">
                  <c:v>19.863416017272726</c:v>
                </c:pt>
                <c:pt idx="107">
                  <c:v>17.401256881818181</c:v>
                </c:pt>
                <c:pt idx="108">
                  <c:v>16.990637914545456</c:v>
                </c:pt>
                <c:pt idx="109">
                  <c:v>20.718055374545454</c:v>
                </c:pt>
                <c:pt idx="110">
                  <c:v>20.722562045454545</c:v>
                </c:pt>
                <c:pt idx="111">
                  <c:v>20.706831204545455</c:v>
                </c:pt>
                <c:pt idx="112">
                  <c:v>20.691091562727273</c:v>
                </c:pt>
                <c:pt idx="113">
                  <c:v>19.848329395454545</c:v>
                </c:pt>
                <c:pt idx="114">
                  <c:v>17.359722337272729</c:v>
                </c:pt>
                <c:pt idx="115">
                  <c:v>16.933468661818182</c:v>
                </c:pt>
                <c:pt idx="116">
                  <c:v>20.641551333636361</c:v>
                </c:pt>
                <c:pt idx="117">
                  <c:v>20.632525260909091</c:v>
                </c:pt>
                <c:pt idx="118">
                  <c:v>20.623493320909091</c:v>
                </c:pt>
                <c:pt idx="119">
                  <c:v>20.621213086363635</c:v>
                </c:pt>
                <c:pt idx="120">
                  <c:v>19.800661398181816</c:v>
                </c:pt>
                <c:pt idx="121">
                  <c:v>17.335017278181819</c:v>
                </c:pt>
                <c:pt idx="122">
                  <c:v>16.925950188181819</c:v>
                </c:pt>
                <c:pt idx="123">
                  <c:v>20.632353127272726</c:v>
                </c:pt>
                <c:pt idx="124">
                  <c:v>20.630062625454546</c:v>
                </c:pt>
                <c:pt idx="125">
                  <c:v>20.627769189999999</c:v>
                </c:pt>
                <c:pt idx="126">
                  <c:v>20.63900849818182</c:v>
                </c:pt>
                <c:pt idx="127">
                  <c:v>19.824240710909091</c:v>
                </c:pt>
                <c:pt idx="128">
                  <c:v>17.367031467272728</c:v>
                </c:pt>
                <c:pt idx="129">
                  <c:v>16.968309808181818</c:v>
                </c:pt>
                <c:pt idx="130">
                  <c:v>20.704316184545455</c:v>
                </c:pt>
                <c:pt idx="131">
                  <c:v>20.695249043636366</c:v>
                </c:pt>
                <c:pt idx="132">
                  <c:v>20.672622756363637</c:v>
                </c:pt>
                <c:pt idx="133">
                  <c:v>20.649984736363635</c:v>
                </c:pt>
                <c:pt idx="134">
                  <c:v>19.782716412727272</c:v>
                </c:pt>
                <c:pt idx="135">
                  <c:v>17.279445368181818</c:v>
                </c:pt>
                <c:pt idx="136">
                  <c:v>16.838308635454545</c:v>
                </c:pt>
                <c:pt idx="137">
                  <c:v>20.484691610909092</c:v>
                </c:pt>
                <c:pt idx="138">
                  <c:v>20.455193346363636</c:v>
                </c:pt>
                <c:pt idx="139">
                  <c:v>20.446041133636363</c:v>
                </c:pt>
                <c:pt idx="140">
                  <c:v>20.416517934545453</c:v>
                </c:pt>
                <c:pt idx="141">
                  <c:v>19.564982619090909</c:v>
                </c:pt>
                <c:pt idx="142">
                  <c:v>17.105943826363639</c:v>
                </c:pt>
                <c:pt idx="143">
                  <c:v>16.668845473636363</c:v>
                </c:pt>
                <c:pt idx="144">
                  <c:v>20.250718783636362</c:v>
                </c:pt>
                <c:pt idx="145">
                  <c:v>20.180337738181819</c:v>
                </c:pt>
                <c:pt idx="146">
                  <c:v>20.137113119999999</c:v>
                </c:pt>
                <c:pt idx="147">
                  <c:v>20.087069326363636</c:v>
                </c:pt>
                <c:pt idx="148">
                  <c:v>19.228993880000001</c:v>
                </c:pt>
                <c:pt idx="149">
                  <c:v>16.794718844545454</c:v>
                </c:pt>
                <c:pt idx="150">
                  <c:v>16.370487627272727</c:v>
                </c:pt>
                <c:pt idx="151">
                  <c:v>19.913877503636364</c:v>
                </c:pt>
                <c:pt idx="152">
                  <c:v>19.870528212727272</c:v>
                </c:pt>
                <c:pt idx="153">
                  <c:v>19.827158386363635</c:v>
                </c:pt>
                <c:pt idx="154">
                  <c:v>19.783768026363635</c:v>
                </c:pt>
                <c:pt idx="155">
                  <c:v>18.944204886363636</c:v>
                </c:pt>
                <c:pt idx="156">
                  <c:v>16.516807857272727</c:v>
                </c:pt>
                <c:pt idx="157">
                  <c:v>16.065566253636362</c:v>
                </c:pt>
                <c:pt idx="158">
                  <c:v>19.528223945454545</c:v>
                </c:pt>
                <c:pt idx="159">
                  <c:v>19.457448346363638</c:v>
                </c:pt>
                <c:pt idx="160">
                  <c:v>19.393458188181818</c:v>
                </c:pt>
                <c:pt idx="161">
                  <c:v>19.356715393636364</c:v>
                </c:pt>
                <c:pt idx="162">
                  <c:v>18.534061166363639</c:v>
                </c:pt>
                <c:pt idx="163">
                  <c:v>16.169215826363637</c:v>
                </c:pt>
                <c:pt idx="164">
                  <c:v>15.759651425454546</c:v>
                </c:pt>
                <c:pt idx="165">
                  <c:v>19.175442997272725</c:v>
                </c:pt>
                <c:pt idx="166">
                  <c:v>19.15225788181818</c:v>
                </c:pt>
                <c:pt idx="167">
                  <c:v>19.135889007272727</c:v>
                </c:pt>
                <c:pt idx="168">
                  <c:v>19.112681890000001</c:v>
                </c:pt>
                <c:pt idx="169">
                  <c:v>18.325884517272726</c:v>
                </c:pt>
                <c:pt idx="170">
                  <c:v>16.009896066363638</c:v>
                </c:pt>
                <c:pt idx="171">
                  <c:v>15.576025657272726</c:v>
                </c:pt>
                <c:pt idx="172">
                  <c:v>18.930877066363635</c:v>
                </c:pt>
                <c:pt idx="173">
                  <c:v>18.84606123090909</c:v>
                </c:pt>
                <c:pt idx="174">
                  <c:v>18.73385429</c:v>
                </c:pt>
                <c:pt idx="175">
                  <c:v>18.628437189090906</c:v>
                </c:pt>
                <c:pt idx="176">
                  <c:v>17.801756812727273</c:v>
                </c:pt>
                <c:pt idx="177">
                  <c:v>15.505155150909092</c:v>
                </c:pt>
                <c:pt idx="178">
                  <c:v>15.077495370000001</c:v>
                </c:pt>
                <c:pt idx="179">
                  <c:v>18.315828646363638</c:v>
                </c:pt>
                <c:pt idx="180">
                  <c:v>18.258129635454544</c:v>
                </c:pt>
                <c:pt idx="1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B-4814-B864-395D3583FC6C}"/>
            </c:ext>
          </c:extLst>
        </c:ser>
        <c:ser>
          <c:idx val="1"/>
          <c:order val="1"/>
          <c:tx>
            <c:strRef>
              <c:f>ForecastGraph!$D$31</c:f>
              <c:strCache>
                <c:ptCount val="1"/>
                <c:pt idx="0">
                  <c:v>Non-power daily metered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ForecastGraph!$D$32:$D$213</c:f>
              <c:numCache>
                <c:formatCode>0.0</c:formatCode>
                <c:ptCount val="182"/>
                <c:pt idx="0">
                  <c:v>23.116643989636362</c:v>
                </c:pt>
                <c:pt idx="1">
                  <c:v>22.410728726545454</c:v>
                </c:pt>
                <c:pt idx="2">
                  <c:v>21.795814306272732</c:v>
                </c:pt>
                <c:pt idx="3">
                  <c:v>21.559511786454546</c:v>
                </c:pt>
                <c:pt idx="4">
                  <c:v>23.283157840363639</c:v>
                </c:pt>
                <c:pt idx="5">
                  <c:v>23.332067051454548</c:v>
                </c:pt>
                <c:pt idx="6">
                  <c:v>23.380831772636363</c:v>
                </c:pt>
                <c:pt idx="7">
                  <c:v>23.427075468999998</c:v>
                </c:pt>
                <c:pt idx="8">
                  <c:v>22.722498690363636</c:v>
                </c:pt>
                <c:pt idx="9">
                  <c:v>22.099627963909089</c:v>
                </c:pt>
                <c:pt idx="10">
                  <c:v>21.865932936636366</c:v>
                </c:pt>
                <c:pt idx="11">
                  <c:v>23.639985563727272</c:v>
                </c:pt>
                <c:pt idx="12">
                  <c:v>23.705626083727271</c:v>
                </c:pt>
                <c:pt idx="13">
                  <c:v>23.773271879636358</c:v>
                </c:pt>
                <c:pt idx="14">
                  <c:v>23.841634943999999</c:v>
                </c:pt>
                <c:pt idx="15">
                  <c:v>23.139770344727275</c:v>
                </c:pt>
                <c:pt idx="16">
                  <c:v>22.495273740454543</c:v>
                </c:pt>
                <c:pt idx="17">
                  <c:v>22.247365287545453</c:v>
                </c:pt>
                <c:pt idx="18">
                  <c:v>24.058323050181819</c:v>
                </c:pt>
                <c:pt idx="19">
                  <c:v>24.093877114363636</c:v>
                </c:pt>
                <c:pt idx="20">
                  <c:v>24.135146358454548</c:v>
                </c:pt>
                <c:pt idx="21">
                  <c:v>24.187402755727273</c:v>
                </c:pt>
                <c:pt idx="22">
                  <c:v>23.461003573363634</c:v>
                </c:pt>
                <c:pt idx="23">
                  <c:v>22.787379740181816</c:v>
                </c:pt>
                <c:pt idx="24">
                  <c:v>22.534282364363637</c:v>
                </c:pt>
                <c:pt idx="25">
                  <c:v>24.380894610636361</c:v>
                </c:pt>
                <c:pt idx="26">
                  <c:v>24.443350425999999</c:v>
                </c:pt>
                <c:pt idx="27">
                  <c:v>24.515984319636367</c:v>
                </c:pt>
                <c:pt idx="28">
                  <c:v>24.582258577181815</c:v>
                </c:pt>
                <c:pt idx="29">
                  <c:v>23.877191499090909</c:v>
                </c:pt>
                <c:pt idx="30">
                  <c:v>23.212439908727273</c:v>
                </c:pt>
                <c:pt idx="31">
                  <c:v>22.952835417545455</c:v>
                </c:pt>
                <c:pt idx="32">
                  <c:v>24.845006700090913</c:v>
                </c:pt>
                <c:pt idx="33">
                  <c:v>24.90824254490909</c:v>
                </c:pt>
                <c:pt idx="34">
                  <c:v>24.969639515727273</c:v>
                </c:pt>
                <c:pt idx="35">
                  <c:v>25.033000446818178</c:v>
                </c:pt>
                <c:pt idx="36">
                  <c:v>24.323196040909089</c:v>
                </c:pt>
                <c:pt idx="37">
                  <c:v>23.632518720272728</c:v>
                </c:pt>
                <c:pt idx="38">
                  <c:v>23.360176297727275</c:v>
                </c:pt>
                <c:pt idx="39">
                  <c:v>25.304835528727271</c:v>
                </c:pt>
                <c:pt idx="40">
                  <c:v>25.352160959000003</c:v>
                </c:pt>
                <c:pt idx="41">
                  <c:v>25.391354096454549</c:v>
                </c:pt>
                <c:pt idx="42">
                  <c:v>25.435783566636363</c:v>
                </c:pt>
                <c:pt idx="43">
                  <c:v>24.69381721045454</c:v>
                </c:pt>
                <c:pt idx="44">
                  <c:v>23.965416765363635</c:v>
                </c:pt>
                <c:pt idx="45">
                  <c:v>23.674306585181817</c:v>
                </c:pt>
                <c:pt idx="46">
                  <c:v>25.650157780636366</c:v>
                </c:pt>
                <c:pt idx="47">
                  <c:v>25.699739902272725</c:v>
                </c:pt>
                <c:pt idx="48">
                  <c:v>25.746706805727271</c:v>
                </c:pt>
                <c:pt idx="49">
                  <c:v>25.78167063281818</c:v>
                </c:pt>
                <c:pt idx="50">
                  <c:v>25.006279729000003</c:v>
                </c:pt>
                <c:pt idx="51">
                  <c:v>24.231226411727274</c:v>
                </c:pt>
                <c:pt idx="52">
                  <c:v>23.895922023181821</c:v>
                </c:pt>
                <c:pt idx="53">
                  <c:v>25.852123346090909</c:v>
                </c:pt>
                <c:pt idx="54">
                  <c:v>25.863675495181816</c:v>
                </c:pt>
                <c:pt idx="55">
                  <c:v>25.897533366272729</c:v>
                </c:pt>
                <c:pt idx="56">
                  <c:v>25.928801510909089</c:v>
                </c:pt>
                <c:pt idx="57">
                  <c:v>25.174169418363633</c:v>
                </c:pt>
                <c:pt idx="58">
                  <c:v>24.411182131727273</c:v>
                </c:pt>
                <c:pt idx="59">
                  <c:v>24.101280277181818</c:v>
                </c:pt>
                <c:pt idx="60">
                  <c:v>26.117428442909098</c:v>
                </c:pt>
                <c:pt idx="61">
                  <c:v>26.117028902545453</c:v>
                </c:pt>
                <c:pt idx="62">
                  <c:v>26.149018030090915</c:v>
                </c:pt>
                <c:pt idx="63">
                  <c:v>26.180449713545453</c:v>
                </c:pt>
                <c:pt idx="64">
                  <c:v>25.411961990727274</c:v>
                </c:pt>
                <c:pt idx="65">
                  <c:v>24.621347311090911</c:v>
                </c:pt>
                <c:pt idx="66">
                  <c:v>24.276433637181814</c:v>
                </c:pt>
                <c:pt idx="67">
                  <c:v>26.303760111363637</c:v>
                </c:pt>
                <c:pt idx="68">
                  <c:v>26.342419988181817</c:v>
                </c:pt>
                <c:pt idx="69">
                  <c:v>26.364897260363637</c:v>
                </c:pt>
                <c:pt idx="70">
                  <c:v>26.380287460454543</c:v>
                </c:pt>
                <c:pt idx="71">
                  <c:v>25.598287540454546</c:v>
                </c:pt>
                <c:pt idx="72">
                  <c:v>24.779112871999999</c:v>
                </c:pt>
                <c:pt idx="73">
                  <c:v>24.418683175272733</c:v>
                </c:pt>
                <c:pt idx="74">
                  <c:v>26.44812985772727</c:v>
                </c:pt>
                <c:pt idx="75">
                  <c:v>26.469463968363637</c:v>
                </c:pt>
                <c:pt idx="76">
                  <c:v>26.481510872000001</c:v>
                </c:pt>
                <c:pt idx="77">
                  <c:v>26.515924593363636</c:v>
                </c:pt>
                <c:pt idx="78">
                  <c:v>25.74575519972727</c:v>
                </c:pt>
                <c:pt idx="79">
                  <c:v>24.938161643000001</c:v>
                </c:pt>
                <c:pt idx="80">
                  <c:v>24.573191224000002</c:v>
                </c:pt>
                <c:pt idx="81">
                  <c:v>21.638611333272728</c:v>
                </c:pt>
                <c:pt idx="82">
                  <c:v>21.65542888218182</c:v>
                </c:pt>
                <c:pt idx="83">
                  <c:v>21.674060239818182</c:v>
                </c:pt>
                <c:pt idx="84">
                  <c:v>19.545415766818181</c:v>
                </c:pt>
                <c:pt idx="85">
                  <c:v>17.253731431636364</c:v>
                </c:pt>
                <c:pt idx="86">
                  <c:v>19.736919249090906</c:v>
                </c:pt>
                <c:pt idx="87">
                  <c:v>19.755607477090908</c:v>
                </c:pt>
                <c:pt idx="88">
                  <c:v>19.802370510999999</c:v>
                </c:pt>
                <c:pt idx="89">
                  <c:v>19.58773198963636</c:v>
                </c:pt>
                <c:pt idx="90">
                  <c:v>19.587651956545454</c:v>
                </c:pt>
                <c:pt idx="91">
                  <c:v>19.594442560272725</c:v>
                </c:pt>
                <c:pt idx="92">
                  <c:v>19.997840527909091</c:v>
                </c:pt>
                <c:pt idx="93">
                  <c:v>19.993309310454546</c:v>
                </c:pt>
                <c:pt idx="94">
                  <c:v>20.00540586309091</c:v>
                </c:pt>
                <c:pt idx="95">
                  <c:v>24.14822296727273</c:v>
                </c:pt>
                <c:pt idx="96">
                  <c:v>27.025906489090911</c:v>
                </c:pt>
                <c:pt idx="97">
                  <c:v>27.017743598363641</c:v>
                </c:pt>
                <c:pt idx="98">
                  <c:v>27.013391070909094</c:v>
                </c:pt>
                <c:pt idx="99">
                  <c:v>26.205794692181815</c:v>
                </c:pt>
                <c:pt idx="100">
                  <c:v>25.365110137545457</c:v>
                </c:pt>
                <c:pt idx="101">
                  <c:v>24.997215606999998</c:v>
                </c:pt>
                <c:pt idx="102">
                  <c:v>27.055537612909095</c:v>
                </c:pt>
                <c:pt idx="103">
                  <c:v>27.090559963727273</c:v>
                </c:pt>
                <c:pt idx="104">
                  <c:v>27.113367380818179</c:v>
                </c:pt>
                <c:pt idx="105">
                  <c:v>27.131589400545455</c:v>
                </c:pt>
                <c:pt idx="106">
                  <c:v>26.337366940090909</c:v>
                </c:pt>
                <c:pt idx="107">
                  <c:v>25.496686171545456</c:v>
                </c:pt>
                <c:pt idx="108">
                  <c:v>25.114219572090914</c:v>
                </c:pt>
                <c:pt idx="109">
                  <c:v>27.165635899272729</c:v>
                </c:pt>
                <c:pt idx="110">
                  <c:v>27.166433303090908</c:v>
                </c:pt>
                <c:pt idx="111">
                  <c:v>27.155142948636364</c:v>
                </c:pt>
                <c:pt idx="112">
                  <c:v>26.663148422727275</c:v>
                </c:pt>
                <c:pt idx="113">
                  <c:v>25.835878526818181</c:v>
                </c:pt>
                <c:pt idx="114">
                  <c:v>24.974355597090906</c:v>
                </c:pt>
                <c:pt idx="115">
                  <c:v>24.575360587909088</c:v>
                </c:pt>
                <c:pt idx="116">
                  <c:v>26.611965531272723</c:v>
                </c:pt>
                <c:pt idx="117">
                  <c:v>26.602250378454542</c:v>
                </c:pt>
                <c:pt idx="118">
                  <c:v>26.591995052363639</c:v>
                </c:pt>
                <c:pt idx="119">
                  <c:v>26.587093325181819</c:v>
                </c:pt>
                <c:pt idx="120">
                  <c:v>25.779017188909087</c:v>
                </c:pt>
                <c:pt idx="121">
                  <c:v>24.934082893545455</c:v>
                </c:pt>
                <c:pt idx="122">
                  <c:v>24.545039088090906</c:v>
                </c:pt>
                <c:pt idx="123">
                  <c:v>26.633727571181819</c:v>
                </c:pt>
                <c:pt idx="124">
                  <c:v>26.626301682545456</c:v>
                </c:pt>
                <c:pt idx="125">
                  <c:v>26.622164226454547</c:v>
                </c:pt>
                <c:pt idx="126">
                  <c:v>26.628048925454539</c:v>
                </c:pt>
                <c:pt idx="127">
                  <c:v>25.824120722363638</c:v>
                </c:pt>
                <c:pt idx="128">
                  <c:v>24.986427679727271</c:v>
                </c:pt>
                <c:pt idx="129">
                  <c:v>24.612228490181817</c:v>
                </c:pt>
                <c:pt idx="130">
                  <c:v>26.662576648727271</c:v>
                </c:pt>
                <c:pt idx="131">
                  <c:v>26.650520616363636</c:v>
                </c:pt>
                <c:pt idx="132">
                  <c:v>26.635975850909094</c:v>
                </c:pt>
                <c:pt idx="133">
                  <c:v>26.619259031909088</c:v>
                </c:pt>
                <c:pt idx="134">
                  <c:v>25.781461458909089</c:v>
                </c:pt>
                <c:pt idx="135">
                  <c:v>24.910901130454544</c:v>
                </c:pt>
                <c:pt idx="136">
                  <c:v>24.505874431272726</c:v>
                </c:pt>
                <c:pt idx="137">
                  <c:v>26.510352307999998</c:v>
                </c:pt>
                <c:pt idx="138">
                  <c:v>26.491825719454543</c:v>
                </c:pt>
                <c:pt idx="139">
                  <c:v>26.483690114363636</c:v>
                </c:pt>
                <c:pt idx="140">
                  <c:v>26.465679852909091</c:v>
                </c:pt>
                <c:pt idx="141">
                  <c:v>25.635298323454546</c:v>
                </c:pt>
                <c:pt idx="142">
                  <c:v>24.789675227636362</c:v>
                </c:pt>
                <c:pt idx="143">
                  <c:v>24.382016819454545</c:v>
                </c:pt>
                <c:pt idx="144">
                  <c:v>26.351490862818181</c:v>
                </c:pt>
                <c:pt idx="145">
                  <c:v>26.30395416981818</c:v>
                </c:pt>
                <c:pt idx="146">
                  <c:v>26.271855028727273</c:v>
                </c:pt>
                <c:pt idx="147">
                  <c:v>26.233763256</c:v>
                </c:pt>
                <c:pt idx="148">
                  <c:v>25.393065997363635</c:v>
                </c:pt>
                <c:pt idx="149">
                  <c:v>24.546235816636365</c:v>
                </c:pt>
                <c:pt idx="150">
                  <c:v>24.153762925636364</c:v>
                </c:pt>
                <c:pt idx="151">
                  <c:v>26.116459861545454</c:v>
                </c:pt>
                <c:pt idx="152">
                  <c:v>26.089901551090907</c:v>
                </c:pt>
                <c:pt idx="153">
                  <c:v>26.060405322999998</c:v>
                </c:pt>
                <c:pt idx="154">
                  <c:v>26.029661591090907</c:v>
                </c:pt>
                <c:pt idx="155">
                  <c:v>25.194301956636366</c:v>
                </c:pt>
                <c:pt idx="156">
                  <c:v>24.33795308636364</c:v>
                </c:pt>
                <c:pt idx="157">
                  <c:v>23.92869207</c:v>
                </c:pt>
                <c:pt idx="158">
                  <c:v>25.860844773363638</c:v>
                </c:pt>
                <c:pt idx="159">
                  <c:v>25.814314561272727</c:v>
                </c:pt>
                <c:pt idx="160">
                  <c:v>25.775821137636367</c:v>
                </c:pt>
                <c:pt idx="161">
                  <c:v>25.752474184090911</c:v>
                </c:pt>
                <c:pt idx="162">
                  <c:v>24.920718159272727</c:v>
                </c:pt>
                <c:pt idx="163">
                  <c:v>24.084276465181816</c:v>
                </c:pt>
                <c:pt idx="164">
                  <c:v>23.707818400272728</c:v>
                </c:pt>
                <c:pt idx="165">
                  <c:v>25.632708784636364</c:v>
                </c:pt>
                <c:pt idx="166">
                  <c:v>25.616292079818184</c:v>
                </c:pt>
                <c:pt idx="167">
                  <c:v>25.600075770727269</c:v>
                </c:pt>
                <c:pt idx="168">
                  <c:v>25.586635575818182</c:v>
                </c:pt>
                <c:pt idx="169">
                  <c:v>24.776074827181819</c:v>
                </c:pt>
                <c:pt idx="170">
                  <c:v>23.964106724454549</c:v>
                </c:pt>
                <c:pt idx="171">
                  <c:v>23.568360814909092</c:v>
                </c:pt>
                <c:pt idx="172">
                  <c:v>25.462561477545453</c:v>
                </c:pt>
                <c:pt idx="173">
                  <c:v>25.407246752000002</c:v>
                </c:pt>
                <c:pt idx="174">
                  <c:v>25.336382414636365</c:v>
                </c:pt>
                <c:pt idx="175">
                  <c:v>25.264542552454543</c:v>
                </c:pt>
                <c:pt idx="176">
                  <c:v>24.41921910590909</c:v>
                </c:pt>
                <c:pt idx="177">
                  <c:v>23.591094670090907</c:v>
                </c:pt>
                <c:pt idx="178">
                  <c:v>23.20355775627273</c:v>
                </c:pt>
                <c:pt idx="179">
                  <c:v>25.054113917727275</c:v>
                </c:pt>
                <c:pt idx="180">
                  <c:v>25.017930731</c:v>
                </c:pt>
                <c:pt idx="181">
                  <c:v>22.074212417727271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B-4814-B864-395D3583FC6C}"/>
            </c:ext>
          </c:extLst>
        </c:ser>
        <c:ser>
          <c:idx val="2"/>
          <c:order val="2"/>
          <c:tx>
            <c:strRef>
              <c:f>ForecastGraph!$E$31</c:f>
              <c:strCache>
                <c:ptCount val="1"/>
                <c:pt idx="0">
                  <c:v>Total power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ForecastGraph!$E$32:$E$213</c:f>
              <c:numCache>
                <c:formatCode>0.0</c:formatCode>
                <c:ptCount val="182"/>
                <c:pt idx="0">
                  <c:v>62.090407281909101</c:v>
                </c:pt>
                <c:pt idx="1">
                  <c:v>57.943411014090913</c:v>
                </c:pt>
                <c:pt idx="2">
                  <c:v>46.11770500472727</c:v>
                </c:pt>
                <c:pt idx="3">
                  <c:v>44.763705571181816</c:v>
                </c:pt>
                <c:pt idx="4">
                  <c:v>62.703027870636362</c:v>
                </c:pt>
                <c:pt idx="5">
                  <c:v>62.861080976000011</c:v>
                </c:pt>
                <c:pt idx="6">
                  <c:v>63.022412263727283</c:v>
                </c:pt>
                <c:pt idx="7">
                  <c:v>63.18325034154546</c:v>
                </c:pt>
                <c:pt idx="8">
                  <c:v>58.961071191909099</c:v>
                </c:pt>
                <c:pt idx="9">
                  <c:v>46.970699163272727</c:v>
                </c:pt>
                <c:pt idx="10">
                  <c:v>45.608340353454544</c:v>
                </c:pt>
                <c:pt idx="11">
                  <c:v>63.82103082945455</c:v>
                </c:pt>
                <c:pt idx="12">
                  <c:v>63.987771661727272</c:v>
                </c:pt>
                <c:pt idx="13">
                  <c:v>64.153414343636371</c:v>
                </c:pt>
                <c:pt idx="14">
                  <c:v>64.319865490818174</c:v>
                </c:pt>
                <c:pt idx="15">
                  <c:v>60.020880706545448</c:v>
                </c:pt>
                <c:pt idx="16">
                  <c:v>47.855287794363633</c:v>
                </c:pt>
                <c:pt idx="17">
                  <c:v>46.47104385936364</c:v>
                </c:pt>
                <c:pt idx="18">
                  <c:v>64.945308626818175</c:v>
                </c:pt>
                <c:pt idx="19">
                  <c:v>65.091802374272731</c:v>
                </c:pt>
                <c:pt idx="20">
                  <c:v>65.241931053000002</c:v>
                </c:pt>
                <c:pt idx="21">
                  <c:v>65.397318949909092</c:v>
                </c:pt>
                <c:pt idx="22">
                  <c:v>61.00759988936364</c:v>
                </c:pt>
                <c:pt idx="23">
                  <c:v>48.663437334181822</c:v>
                </c:pt>
                <c:pt idx="24">
                  <c:v>47.266923771999998</c:v>
                </c:pt>
                <c:pt idx="25">
                  <c:v>66.010394086090912</c:v>
                </c:pt>
                <c:pt idx="26">
                  <c:v>66.173070754909091</c:v>
                </c:pt>
                <c:pt idx="27">
                  <c:v>66.34135626172727</c:v>
                </c:pt>
                <c:pt idx="28">
                  <c:v>66.505888693363644</c:v>
                </c:pt>
                <c:pt idx="29">
                  <c:v>62.054121356818179</c:v>
                </c:pt>
                <c:pt idx="30">
                  <c:v>49.559757807545452</c:v>
                </c:pt>
                <c:pt idx="31">
                  <c:v>48.152305829454548</c:v>
                </c:pt>
                <c:pt idx="32">
                  <c:v>67.164562621909099</c:v>
                </c:pt>
                <c:pt idx="33">
                  <c:v>67.328979225272732</c:v>
                </c:pt>
                <c:pt idx="34">
                  <c:v>67.492142395272722</c:v>
                </c:pt>
                <c:pt idx="35">
                  <c:v>67.656558056727263</c:v>
                </c:pt>
                <c:pt idx="36">
                  <c:v>63.127067603181814</c:v>
                </c:pt>
                <c:pt idx="37">
                  <c:v>50.457390566545449</c:v>
                </c:pt>
                <c:pt idx="38">
                  <c:v>49.031220527909092</c:v>
                </c:pt>
                <c:pt idx="39">
                  <c:v>68.310143286909096</c:v>
                </c:pt>
                <c:pt idx="40">
                  <c:v>68.459428812909081</c:v>
                </c:pt>
                <c:pt idx="41">
                  <c:v>68.607316474909084</c:v>
                </c:pt>
                <c:pt idx="42">
                  <c:v>68.758445375363621</c:v>
                </c:pt>
                <c:pt idx="43">
                  <c:v>64.136815845909084</c:v>
                </c:pt>
                <c:pt idx="44">
                  <c:v>51.186940432999997</c:v>
                </c:pt>
                <c:pt idx="45">
                  <c:v>49.64286459545454</c:v>
                </c:pt>
                <c:pt idx="46">
                  <c:v>68.946006415727268</c:v>
                </c:pt>
                <c:pt idx="47">
                  <c:v>68.950488501363623</c:v>
                </c:pt>
                <c:pt idx="48">
                  <c:v>68.951234363181811</c:v>
                </c:pt>
                <c:pt idx="49">
                  <c:v>68.944314608181813</c:v>
                </c:pt>
                <c:pt idx="50">
                  <c:v>64.176382711818192</c:v>
                </c:pt>
                <c:pt idx="51">
                  <c:v>51.256212483090913</c:v>
                </c:pt>
                <c:pt idx="52">
                  <c:v>49.673718344272736</c:v>
                </c:pt>
                <c:pt idx="53">
                  <c:v>68.876689859636357</c:v>
                </c:pt>
                <c:pt idx="54">
                  <c:v>68.857178228454558</c:v>
                </c:pt>
                <c:pt idx="55">
                  <c:v>68.846773292272715</c:v>
                </c:pt>
                <c:pt idx="56">
                  <c:v>68.839938319181826</c:v>
                </c:pt>
                <c:pt idx="57">
                  <c:v>64.107655292000004</c:v>
                </c:pt>
                <c:pt idx="58">
                  <c:v>51.26569876018182</c:v>
                </c:pt>
                <c:pt idx="59">
                  <c:v>49.702963248636365</c:v>
                </c:pt>
                <c:pt idx="60">
                  <c:v>68.865027671999997</c:v>
                </c:pt>
                <c:pt idx="61">
                  <c:v>68.871766285999996</c:v>
                </c:pt>
                <c:pt idx="62">
                  <c:v>68.869274404363637</c:v>
                </c:pt>
                <c:pt idx="63">
                  <c:v>68.862826428636367</c:v>
                </c:pt>
                <c:pt idx="64">
                  <c:v>64.148411648999996</c:v>
                </c:pt>
                <c:pt idx="65">
                  <c:v>51.352706009090909</c:v>
                </c:pt>
                <c:pt idx="66">
                  <c:v>49.757330053454545</c:v>
                </c:pt>
                <c:pt idx="67">
                  <c:v>68.83572195681819</c:v>
                </c:pt>
                <c:pt idx="68">
                  <c:v>68.834164426545456</c:v>
                </c:pt>
                <c:pt idx="69">
                  <c:v>68.821439695727278</c:v>
                </c:pt>
                <c:pt idx="70">
                  <c:v>68.80553738745455</c:v>
                </c:pt>
                <c:pt idx="71">
                  <c:v>64.107821319909092</c:v>
                </c:pt>
                <c:pt idx="72">
                  <c:v>51.356661742181821</c:v>
                </c:pt>
                <c:pt idx="73">
                  <c:v>49.744265125272726</c:v>
                </c:pt>
                <c:pt idx="74">
                  <c:v>68.737453579909101</c:v>
                </c:pt>
                <c:pt idx="75">
                  <c:v>68.724213894818178</c:v>
                </c:pt>
                <c:pt idx="76">
                  <c:v>68.70436511336365</c:v>
                </c:pt>
                <c:pt idx="77">
                  <c:v>68.696878787363644</c:v>
                </c:pt>
                <c:pt idx="78">
                  <c:v>64.029862714545459</c:v>
                </c:pt>
                <c:pt idx="79">
                  <c:v>51.348921604454546</c:v>
                </c:pt>
                <c:pt idx="80">
                  <c:v>49.726660381181823</c:v>
                </c:pt>
                <c:pt idx="81">
                  <c:v>65.752109889636372</c:v>
                </c:pt>
                <c:pt idx="82">
                  <c:v>65.741962268454543</c:v>
                </c:pt>
                <c:pt idx="83">
                  <c:v>65.731254016545464</c:v>
                </c:pt>
                <c:pt idx="84">
                  <c:v>67.078758147181816</c:v>
                </c:pt>
                <c:pt idx="85">
                  <c:v>63.974519313363636</c:v>
                </c:pt>
                <c:pt idx="86">
                  <c:v>48.829892891636362</c:v>
                </c:pt>
                <c:pt idx="87">
                  <c:v>47.632862075454547</c:v>
                </c:pt>
                <c:pt idx="88">
                  <c:v>60.485030994727261</c:v>
                </c:pt>
                <c:pt idx="89">
                  <c:v>66.986275281909087</c:v>
                </c:pt>
                <c:pt idx="90">
                  <c:v>66.956675529363622</c:v>
                </c:pt>
                <c:pt idx="91">
                  <c:v>66.930885260545452</c:v>
                </c:pt>
                <c:pt idx="92">
                  <c:v>57.370920078545446</c:v>
                </c:pt>
                <c:pt idx="93">
                  <c:v>48.920480036818184</c:v>
                </c:pt>
                <c:pt idx="94">
                  <c:v>47.705971579</c:v>
                </c:pt>
                <c:pt idx="95">
                  <c:v>68.632858115454553</c:v>
                </c:pt>
                <c:pt idx="96">
                  <c:v>68.59791754963635</c:v>
                </c:pt>
                <c:pt idx="97">
                  <c:v>68.563595184999997</c:v>
                </c:pt>
                <c:pt idx="98">
                  <c:v>68.533467880000003</c:v>
                </c:pt>
                <c:pt idx="99">
                  <c:v>63.889760453545449</c:v>
                </c:pt>
                <c:pt idx="100">
                  <c:v>51.308332181454553</c:v>
                </c:pt>
                <c:pt idx="101">
                  <c:v>49.656779228545453</c:v>
                </c:pt>
                <c:pt idx="102">
                  <c:v>68.445729915909084</c:v>
                </c:pt>
                <c:pt idx="103">
                  <c:v>68.437852127545455</c:v>
                </c:pt>
                <c:pt idx="104">
                  <c:v>68.4237510499091</c:v>
                </c:pt>
                <c:pt idx="105">
                  <c:v>68.407138558181813</c:v>
                </c:pt>
                <c:pt idx="106">
                  <c:v>63.795218297454539</c:v>
                </c:pt>
                <c:pt idx="107">
                  <c:v>51.274077102363634</c:v>
                </c:pt>
                <c:pt idx="108">
                  <c:v>49.602451285727277</c:v>
                </c:pt>
                <c:pt idx="109">
                  <c:v>68.299069959181807</c:v>
                </c:pt>
                <c:pt idx="110">
                  <c:v>68.269525969909083</c:v>
                </c:pt>
                <c:pt idx="111">
                  <c:v>68.232420530454547</c:v>
                </c:pt>
                <c:pt idx="112">
                  <c:v>68.196686452363636</c:v>
                </c:pt>
                <c:pt idx="113">
                  <c:v>63.592184603454534</c:v>
                </c:pt>
                <c:pt idx="114">
                  <c:v>51.119086608818179</c:v>
                </c:pt>
                <c:pt idx="115">
                  <c:v>49.434560695000002</c:v>
                </c:pt>
                <c:pt idx="116">
                  <c:v>68.058093529545459</c:v>
                </c:pt>
                <c:pt idx="117">
                  <c:v>68.025754017818173</c:v>
                </c:pt>
                <c:pt idx="118">
                  <c:v>67.993799490909097</c:v>
                </c:pt>
                <c:pt idx="119">
                  <c:v>67.962837460000003</c:v>
                </c:pt>
                <c:pt idx="120">
                  <c:v>63.388850637272725</c:v>
                </c:pt>
                <c:pt idx="121">
                  <c:v>50.980787621181818</c:v>
                </c:pt>
                <c:pt idx="122">
                  <c:v>49.294373257545459</c:v>
                </c:pt>
                <c:pt idx="123">
                  <c:v>67.846618183454552</c:v>
                </c:pt>
                <c:pt idx="124">
                  <c:v>67.816903693636377</c:v>
                </c:pt>
                <c:pt idx="125">
                  <c:v>67.786867314272726</c:v>
                </c:pt>
                <c:pt idx="126">
                  <c:v>67.760654383363644</c:v>
                </c:pt>
                <c:pt idx="127">
                  <c:v>63.212141024636367</c:v>
                </c:pt>
                <c:pt idx="128">
                  <c:v>50.866311321000005</c:v>
                </c:pt>
                <c:pt idx="129">
                  <c:v>49.178618462818186</c:v>
                </c:pt>
                <c:pt idx="130">
                  <c:v>67.664213592454544</c:v>
                </c:pt>
                <c:pt idx="131">
                  <c:v>67.631627906000006</c:v>
                </c:pt>
                <c:pt idx="132">
                  <c:v>67.5940625389091</c:v>
                </c:pt>
                <c:pt idx="133">
                  <c:v>67.554623647363641</c:v>
                </c:pt>
                <c:pt idx="134">
                  <c:v>63.007524203363637</c:v>
                </c:pt>
                <c:pt idx="135">
                  <c:v>50.694665632545458</c:v>
                </c:pt>
                <c:pt idx="136">
                  <c:v>48.899544982000002</c:v>
                </c:pt>
                <c:pt idx="137">
                  <c:v>67.136005545454552</c:v>
                </c:pt>
                <c:pt idx="138">
                  <c:v>66.977301575090905</c:v>
                </c:pt>
                <c:pt idx="139">
                  <c:v>66.824862711272715</c:v>
                </c:pt>
                <c:pt idx="140">
                  <c:v>66.664365446636353</c:v>
                </c:pt>
                <c:pt idx="141">
                  <c:v>62.091422099727268</c:v>
                </c:pt>
                <c:pt idx="142">
                  <c:v>49.887292330636363</c:v>
                </c:pt>
                <c:pt idx="143">
                  <c:v>48.105213464363629</c:v>
                </c:pt>
                <c:pt idx="144">
                  <c:v>66.005780542909093</c:v>
                </c:pt>
                <c:pt idx="145">
                  <c:v>65.833528508818191</c:v>
                </c:pt>
                <c:pt idx="146">
                  <c:v>65.669107994000001</c:v>
                </c:pt>
                <c:pt idx="147">
                  <c:v>65.503008446727279</c:v>
                </c:pt>
                <c:pt idx="148">
                  <c:v>61.026822437454548</c:v>
                </c:pt>
                <c:pt idx="149">
                  <c:v>49.022126105454547</c:v>
                </c:pt>
                <c:pt idx="150">
                  <c:v>47.263691801181828</c:v>
                </c:pt>
                <c:pt idx="151">
                  <c:v>64.844240423454551</c:v>
                </c:pt>
                <c:pt idx="152">
                  <c:v>64.679131460181807</c:v>
                </c:pt>
                <c:pt idx="153">
                  <c:v>64.514053943818183</c:v>
                </c:pt>
                <c:pt idx="154">
                  <c:v>64.348233342363628</c:v>
                </c:pt>
                <c:pt idx="155">
                  <c:v>59.975669001181821</c:v>
                </c:pt>
                <c:pt idx="156">
                  <c:v>48.167205661545452</c:v>
                </c:pt>
                <c:pt idx="157">
                  <c:v>46.412122297363638</c:v>
                </c:pt>
                <c:pt idx="158">
                  <c:v>63.662623111363629</c:v>
                </c:pt>
                <c:pt idx="159">
                  <c:v>63.486728015909087</c:v>
                </c:pt>
                <c:pt idx="160">
                  <c:v>63.314096994272724</c:v>
                </c:pt>
                <c:pt idx="161">
                  <c:v>63.149540272454537</c:v>
                </c:pt>
                <c:pt idx="162">
                  <c:v>58.878544949090909</c:v>
                </c:pt>
                <c:pt idx="163">
                  <c:v>47.278224168818177</c:v>
                </c:pt>
                <c:pt idx="164">
                  <c:v>45.555103317727273</c:v>
                </c:pt>
                <c:pt idx="165">
                  <c:v>62.487055694818189</c:v>
                </c:pt>
                <c:pt idx="166">
                  <c:v>62.332609584999993</c:v>
                </c:pt>
                <c:pt idx="167">
                  <c:v>62.176860806454549</c:v>
                </c:pt>
                <c:pt idx="168">
                  <c:v>62.023108698272729</c:v>
                </c:pt>
                <c:pt idx="169">
                  <c:v>57.865470199363635</c:v>
                </c:pt>
                <c:pt idx="170">
                  <c:v>46.483761472363639</c:v>
                </c:pt>
                <c:pt idx="171">
                  <c:v>44.7635001149091</c:v>
                </c:pt>
                <c:pt idx="172">
                  <c:v>61.358362468545458</c:v>
                </c:pt>
                <c:pt idx="173">
                  <c:v>61.177768138272725</c:v>
                </c:pt>
                <c:pt idx="174">
                  <c:v>60.990860830000003</c:v>
                </c:pt>
                <c:pt idx="175">
                  <c:v>60.802489465181814</c:v>
                </c:pt>
                <c:pt idx="176">
                  <c:v>56.722173241818183</c:v>
                </c:pt>
                <c:pt idx="177">
                  <c:v>45.526859914727275</c:v>
                </c:pt>
                <c:pt idx="178">
                  <c:v>43.823252629181816</c:v>
                </c:pt>
                <c:pt idx="179">
                  <c:v>60.09071708636364</c:v>
                </c:pt>
                <c:pt idx="180">
                  <c:v>59.923360637181823</c:v>
                </c:pt>
                <c:pt idx="181">
                  <c:v>33.307072314272723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9B-4814-B864-395D3583FC6C}"/>
            </c:ext>
          </c:extLst>
        </c:ser>
        <c:ser>
          <c:idx val="3"/>
          <c:order val="3"/>
          <c:tx>
            <c:strRef>
              <c:f>ForecastGraph!$F$31</c:f>
              <c:strCache>
                <c:ptCount val="1"/>
                <c:pt idx="0">
                  <c:v>Non daily metered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ForecastGraph!$F$32:$F$213</c:f>
              <c:numCache>
                <c:formatCode>0.0</c:formatCode>
                <c:ptCount val="182"/>
                <c:pt idx="0">
                  <c:v>71.710586837272729</c:v>
                </c:pt>
                <c:pt idx="1">
                  <c:v>73.241349411818177</c:v>
                </c:pt>
                <c:pt idx="2">
                  <c:v>71.307249080909088</c:v>
                </c:pt>
                <c:pt idx="3">
                  <c:v>71.440459579999995</c:v>
                </c:pt>
                <c:pt idx="4">
                  <c:v>78.261199182727282</c:v>
                </c:pt>
                <c:pt idx="5">
                  <c:v>80.377383698181816</c:v>
                </c:pt>
                <c:pt idx="6">
                  <c:v>82.341205486363634</c:v>
                </c:pt>
                <c:pt idx="7">
                  <c:v>83.944339137272721</c:v>
                </c:pt>
                <c:pt idx="8">
                  <c:v>85.820554340909084</c:v>
                </c:pt>
                <c:pt idx="9">
                  <c:v>83.562063426363636</c:v>
                </c:pt>
                <c:pt idx="10">
                  <c:v>84.065370845454538</c:v>
                </c:pt>
                <c:pt idx="11">
                  <c:v>91.396778918181823</c:v>
                </c:pt>
                <c:pt idx="12">
                  <c:v>93.530989000000005</c:v>
                </c:pt>
                <c:pt idx="13">
                  <c:v>95.777593709090922</c:v>
                </c:pt>
                <c:pt idx="14">
                  <c:v>98.051732609090905</c:v>
                </c:pt>
                <c:pt idx="15">
                  <c:v>100.19451740909091</c:v>
                </c:pt>
                <c:pt idx="16">
                  <c:v>96.885666763636351</c:v>
                </c:pt>
                <c:pt idx="17">
                  <c:v>97.199309854545447</c:v>
                </c:pt>
                <c:pt idx="18">
                  <c:v>105.94502573636363</c:v>
                </c:pt>
                <c:pt idx="19">
                  <c:v>106.88938222727273</c:v>
                </c:pt>
                <c:pt idx="20">
                  <c:v>107.92351236363635</c:v>
                </c:pt>
                <c:pt idx="21">
                  <c:v>109.56106486363636</c:v>
                </c:pt>
                <c:pt idx="22">
                  <c:v>110.98543925454545</c:v>
                </c:pt>
                <c:pt idx="23">
                  <c:v>107.38264207272728</c:v>
                </c:pt>
                <c:pt idx="24">
                  <c:v>107.60550487272727</c:v>
                </c:pt>
                <c:pt idx="25">
                  <c:v>116.45902475454545</c:v>
                </c:pt>
                <c:pt idx="26">
                  <c:v>118.89751088181819</c:v>
                </c:pt>
                <c:pt idx="27">
                  <c:v>121.27980893636364</c:v>
                </c:pt>
                <c:pt idx="28">
                  <c:v>122.98258757272728</c:v>
                </c:pt>
                <c:pt idx="29">
                  <c:v>124.85391260909091</c:v>
                </c:pt>
                <c:pt idx="30">
                  <c:v>122.12004730909092</c:v>
                </c:pt>
                <c:pt idx="31">
                  <c:v>122.12874147272727</c:v>
                </c:pt>
                <c:pt idx="32">
                  <c:v>131.61440425454546</c:v>
                </c:pt>
                <c:pt idx="33">
                  <c:v>133.62829656363635</c:v>
                </c:pt>
                <c:pt idx="34">
                  <c:v>135.97341118181819</c:v>
                </c:pt>
                <c:pt idx="35">
                  <c:v>138.5110363</c:v>
                </c:pt>
                <c:pt idx="36">
                  <c:v>139.98119379090909</c:v>
                </c:pt>
                <c:pt idx="37">
                  <c:v>136.12557599090908</c:v>
                </c:pt>
                <c:pt idx="38">
                  <c:v>136.41764705454545</c:v>
                </c:pt>
                <c:pt idx="39">
                  <c:v>146.7492649090909</c:v>
                </c:pt>
                <c:pt idx="40">
                  <c:v>148.26731631818183</c:v>
                </c:pt>
                <c:pt idx="41">
                  <c:v>150.03600130909092</c:v>
                </c:pt>
                <c:pt idx="42">
                  <c:v>151.68262619999999</c:v>
                </c:pt>
                <c:pt idx="43">
                  <c:v>152.4680089818182</c:v>
                </c:pt>
                <c:pt idx="44">
                  <c:v>147.55416660909091</c:v>
                </c:pt>
                <c:pt idx="45">
                  <c:v>147.38048078181816</c:v>
                </c:pt>
                <c:pt idx="46">
                  <c:v>158.24127934545456</c:v>
                </c:pt>
                <c:pt idx="47">
                  <c:v>159.88036490000002</c:v>
                </c:pt>
                <c:pt idx="48">
                  <c:v>162.09017692727272</c:v>
                </c:pt>
                <c:pt idx="49">
                  <c:v>162.7881684909091</c:v>
                </c:pt>
                <c:pt idx="50">
                  <c:v>162.71077124545454</c:v>
                </c:pt>
                <c:pt idx="51">
                  <c:v>156.34243471818183</c:v>
                </c:pt>
                <c:pt idx="52">
                  <c:v>154.85054087272727</c:v>
                </c:pt>
                <c:pt idx="53">
                  <c:v>164.66934278181819</c:v>
                </c:pt>
                <c:pt idx="54">
                  <c:v>165.12734916363635</c:v>
                </c:pt>
                <c:pt idx="55">
                  <c:v>166.30426627272729</c:v>
                </c:pt>
                <c:pt idx="56">
                  <c:v>167.81679824545455</c:v>
                </c:pt>
                <c:pt idx="57">
                  <c:v>168.32282495454544</c:v>
                </c:pt>
                <c:pt idx="58">
                  <c:v>162.58353102727273</c:v>
                </c:pt>
                <c:pt idx="59">
                  <c:v>162.17624325454545</c:v>
                </c:pt>
                <c:pt idx="60">
                  <c:v>173.71274473636365</c:v>
                </c:pt>
                <c:pt idx="61">
                  <c:v>175.32760462727273</c:v>
                </c:pt>
                <c:pt idx="62">
                  <c:v>176.7397361090909</c:v>
                </c:pt>
                <c:pt idx="63">
                  <c:v>177.52817360909091</c:v>
                </c:pt>
                <c:pt idx="64">
                  <c:v>178.34539059090909</c:v>
                </c:pt>
                <c:pt idx="65">
                  <c:v>171.71695167272728</c:v>
                </c:pt>
                <c:pt idx="66">
                  <c:v>170.15790396363636</c:v>
                </c:pt>
                <c:pt idx="67">
                  <c:v>181.45845251818182</c:v>
                </c:pt>
                <c:pt idx="68">
                  <c:v>182.82943456363637</c:v>
                </c:pt>
                <c:pt idx="69">
                  <c:v>184.08877453636364</c:v>
                </c:pt>
                <c:pt idx="70">
                  <c:v>184.50192732727271</c:v>
                </c:pt>
                <c:pt idx="71">
                  <c:v>184.74045048181819</c:v>
                </c:pt>
                <c:pt idx="72">
                  <c:v>177.33708674545454</c:v>
                </c:pt>
                <c:pt idx="73">
                  <c:v>175.40229652727274</c:v>
                </c:pt>
                <c:pt idx="74">
                  <c:v>186.64260722727275</c:v>
                </c:pt>
                <c:pt idx="75">
                  <c:v>187.35617625454543</c:v>
                </c:pt>
                <c:pt idx="76">
                  <c:v>188.30836521818182</c:v>
                </c:pt>
                <c:pt idx="77">
                  <c:v>189.62998965454545</c:v>
                </c:pt>
                <c:pt idx="78">
                  <c:v>190.15106863636365</c:v>
                </c:pt>
                <c:pt idx="79">
                  <c:v>183.24867424545457</c:v>
                </c:pt>
                <c:pt idx="80">
                  <c:v>180.76780621818182</c:v>
                </c:pt>
                <c:pt idx="81">
                  <c:v>187.50006658181817</c:v>
                </c:pt>
                <c:pt idx="82">
                  <c:v>188.37500630000002</c:v>
                </c:pt>
                <c:pt idx="83">
                  <c:v>189.3936049909091</c:v>
                </c:pt>
                <c:pt idx="84">
                  <c:v>186.01367519999999</c:v>
                </c:pt>
                <c:pt idx="85">
                  <c:v>170.42538826363636</c:v>
                </c:pt>
                <c:pt idx="86">
                  <c:v>179.35977864545455</c:v>
                </c:pt>
                <c:pt idx="87">
                  <c:v>179.85433542727273</c:v>
                </c:pt>
                <c:pt idx="88">
                  <c:v>180.31635896363636</c:v>
                </c:pt>
                <c:pt idx="89">
                  <c:v>188.08831765454545</c:v>
                </c:pt>
                <c:pt idx="90">
                  <c:v>188.22598363636362</c:v>
                </c:pt>
                <c:pt idx="91">
                  <c:v>188.46210821818184</c:v>
                </c:pt>
                <c:pt idx="92">
                  <c:v>181.18258380909091</c:v>
                </c:pt>
                <c:pt idx="93">
                  <c:v>181.18088896363636</c:v>
                </c:pt>
                <c:pt idx="94">
                  <c:v>181.27239328181818</c:v>
                </c:pt>
                <c:pt idx="95">
                  <c:v>199.00480155454545</c:v>
                </c:pt>
                <c:pt idx="96">
                  <c:v>198.13355054545454</c:v>
                </c:pt>
                <c:pt idx="97">
                  <c:v>197.67970617272729</c:v>
                </c:pt>
                <c:pt idx="98">
                  <c:v>197.50706099999999</c:v>
                </c:pt>
                <c:pt idx="99">
                  <c:v>197.54350797272727</c:v>
                </c:pt>
                <c:pt idx="100">
                  <c:v>189.51122163636364</c:v>
                </c:pt>
                <c:pt idx="101">
                  <c:v>187.37533567272729</c:v>
                </c:pt>
                <c:pt idx="102">
                  <c:v>198.85791426363633</c:v>
                </c:pt>
                <c:pt idx="103">
                  <c:v>199.95790317272724</c:v>
                </c:pt>
                <c:pt idx="104">
                  <c:v>200.70849241818181</c:v>
                </c:pt>
                <c:pt idx="105">
                  <c:v>201.20314280909091</c:v>
                </c:pt>
                <c:pt idx="106">
                  <c:v>201.58720839999998</c:v>
                </c:pt>
                <c:pt idx="107">
                  <c:v>193.61162974545456</c:v>
                </c:pt>
                <c:pt idx="108">
                  <c:v>191.00954363636365</c:v>
                </c:pt>
                <c:pt idx="109">
                  <c:v>201.83297317272726</c:v>
                </c:pt>
                <c:pt idx="110">
                  <c:v>201.82355782727274</c:v>
                </c:pt>
                <c:pt idx="111">
                  <c:v>201.50379185454543</c:v>
                </c:pt>
                <c:pt idx="112">
                  <c:v>201.14674895454544</c:v>
                </c:pt>
                <c:pt idx="113">
                  <c:v>200.58561625454547</c:v>
                </c:pt>
                <c:pt idx="114">
                  <c:v>192.02090413636367</c:v>
                </c:pt>
                <c:pt idx="115">
                  <c:v>188.90310466363636</c:v>
                </c:pt>
                <c:pt idx="116">
                  <c:v>199.5385562909091</c:v>
                </c:pt>
                <c:pt idx="117">
                  <c:v>199.43358466363637</c:v>
                </c:pt>
                <c:pt idx="118">
                  <c:v>199.00423677272727</c:v>
                </c:pt>
                <c:pt idx="119">
                  <c:v>198.94393029090909</c:v>
                </c:pt>
                <c:pt idx="120">
                  <c:v>198.8299990727273</c:v>
                </c:pt>
                <c:pt idx="121">
                  <c:v>190.88956651818182</c:v>
                </c:pt>
                <c:pt idx="122">
                  <c:v>188.06375033636365</c:v>
                </c:pt>
                <c:pt idx="123">
                  <c:v>198.73787246363636</c:v>
                </c:pt>
                <c:pt idx="124">
                  <c:v>198.59423666363637</c:v>
                </c:pt>
                <c:pt idx="125">
                  <c:v>198.60111953636363</c:v>
                </c:pt>
                <c:pt idx="126">
                  <c:v>198.83725732727271</c:v>
                </c:pt>
                <c:pt idx="127">
                  <c:v>198.95272509999998</c:v>
                </c:pt>
                <c:pt idx="128">
                  <c:v>191.01093701818181</c:v>
                </c:pt>
                <c:pt idx="129">
                  <c:v>188.65481957272729</c:v>
                </c:pt>
                <c:pt idx="130">
                  <c:v>199.82581759090908</c:v>
                </c:pt>
                <c:pt idx="131">
                  <c:v>199.49048178181818</c:v>
                </c:pt>
                <c:pt idx="132">
                  <c:v>199.00490585454546</c:v>
                </c:pt>
                <c:pt idx="133">
                  <c:v>198.46323600000002</c:v>
                </c:pt>
                <c:pt idx="134">
                  <c:v>197.83707886363635</c:v>
                </c:pt>
                <c:pt idx="135">
                  <c:v>188.34233923636364</c:v>
                </c:pt>
                <c:pt idx="136">
                  <c:v>184.8899302181818</c:v>
                </c:pt>
                <c:pt idx="137">
                  <c:v>194.58857610909089</c:v>
                </c:pt>
                <c:pt idx="138">
                  <c:v>193.87193857272726</c:v>
                </c:pt>
                <c:pt idx="139">
                  <c:v>193.50291184545452</c:v>
                </c:pt>
                <c:pt idx="140">
                  <c:v>192.92903188181819</c:v>
                </c:pt>
                <c:pt idx="141">
                  <c:v>191.94646354545455</c:v>
                </c:pt>
                <c:pt idx="142">
                  <c:v>183.55297106363636</c:v>
                </c:pt>
                <c:pt idx="143">
                  <c:v>180.04558959090909</c:v>
                </c:pt>
                <c:pt idx="144">
                  <c:v>188.94146467272728</c:v>
                </c:pt>
                <c:pt idx="145">
                  <c:v>187.53768606363636</c:v>
                </c:pt>
                <c:pt idx="146">
                  <c:v>186.53122759999999</c:v>
                </c:pt>
                <c:pt idx="147">
                  <c:v>185.39626134545455</c:v>
                </c:pt>
                <c:pt idx="148">
                  <c:v>184.16497176363634</c:v>
                </c:pt>
                <c:pt idx="149">
                  <c:v>175.7283558</c:v>
                </c:pt>
                <c:pt idx="150">
                  <c:v>172.49152627272727</c:v>
                </c:pt>
                <c:pt idx="151">
                  <c:v>181.5214116090909</c:v>
                </c:pt>
                <c:pt idx="152">
                  <c:v>180.58930609999999</c:v>
                </c:pt>
                <c:pt idx="153">
                  <c:v>179.58324371818182</c:v>
                </c:pt>
                <c:pt idx="154">
                  <c:v>178.57885517272729</c:v>
                </c:pt>
                <c:pt idx="155">
                  <c:v>177.38458122727272</c:v>
                </c:pt>
                <c:pt idx="156">
                  <c:v>168.44210880909091</c:v>
                </c:pt>
                <c:pt idx="157">
                  <c:v>164.65255093636364</c:v>
                </c:pt>
                <c:pt idx="158">
                  <c:v>172.94007039090909</c:v>
                </c:pt>
                <c:pt idx="159">
                  <c:v>171.3004447090909</c:v>
                </c:pt>
                <c:pt idx="160">
                  <c:v>169.92463962727274</c:v>
                </c:pt>
                <c:pt idx="161">
                  <c:v>169.03147048181816</c:v>
                </c:pt>
                <c:pt idx="162">
                  <c:v>168.14051165454546</c:v>
                </c:pt>
                <c:pt idx="163">
                  <c:v>159.40845961818184</c:v>
                </c:pt>
                <c:pt idx="164">
                  <c:v>156.45148222727272</c:v>
                </c:pt>
                <c:pt idx="165">
                  <c:v>165.02675175454544</c:v>
                </c:pt>
                <c:pt idx="166">
                  <c:v>164.53116172727275</c:v>
                </c:pt>
                <c:pt idx="167">
                  <c:v>164.34393910909091</c:v>
                </c:pt>
                <c:pt idx="168">
                  <c:v>163.51270637272728</c:v>
                </c:pt>
                <c:pt idx="169">
                  <c:v>162.84060276363635</c:v>
                </c:pt>
                <c:pt idx="170">
                  <c:v>155.21153455454544</c:v>
                </c:pt>
                <c:pt idx="171">
                  <c:v>151.59208074545452</c:v>
                </c:pt>
                <c:pt idx="172">
                  <c:v>159.39846024545454</c:v>
                </c:pt>
                <c:pt idx="173">
                  <c:v>157.52797476363637</c:v>
                </c:pt>
                <c:pt idx="174">
                  <c:v>155.27063409090908</c:v>
                </c:pt>
                <c:pt idx="175">
                  <c:v>153.01642423636363</c:v>
                </c:pt>
                <c:pt idx="176">
                  <c:v>150.9802873909091</c:v>
                </c:pt>
                <c:pt idx="177">
                  <c:v>142.66752462727274</c:v>
                </c:pt>
                <c:pt idx="178">
                  <c:v>139.04212099999998</c:v>
                </c:pt>
                <c:pt idx="179">
                  <c:v>146.05168960909091</c:v>
                </c:pt>
                <c:pt idx="180">
                  <c:v>144.85102334545456</c:v>
                </c:pt>
                <c:pt idx="181">
                  <c:v>144.59428018181819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9B-4814-B864-395D3583FC6C}"/>
            </c:ext>
          </c:extLst>
        </c:ser>
        <c:ser>
          <c:idx val="4"/>
          <c:order val="4"/>
          <c:tx>
            <c:strRef>
              <c:f>ForecastGraph!$G$31</c:f>
              <c:strCache>
                <c:ptCount val="1"/>
                <c:pt idx="0">
                  <c:v>Interconnector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ForecastGraph!$G$32:$G$213</c:f>
              <c:numCache>
                <c:formatCode>0.0</c:formatCode>
                <c:ptCount val="182"/>
                <c:pt idx="0">
                  <c:v>20.05</c:v>
                </c:pt>
                <c:pt idx="1">
                  <c:v>19.670000000000002</c:v>
                </c:pt>
                <c:pt idx="2">
                  <c:v>19.28</c:v>
                </c:pt>
                <c:pt idx="3">
                  <c:v>18.89</c:v>
                </c:pt>
                <c:pt idx="4">
                  <c:v>18.5</c:v>
                </c:pt>
                <c:pt idx="5">
                  <c:v>18.099999999999998</c:v>
                </c:pt>
                <c:pt idx="6">
                  <c:v>17.690000000000001</c:v>
                </c:pt>
                <c:pt idx="7">
                  <c:v>17.29</c:v>
                </c:pt>
                <c:pt idx="8">
                  <c:v>16.87</c:v>
                </c:pt>
                <c:pt idx="9">
                  <c:v>16.46</c:v>
                </c:pt>
                <c:pt idx="10">
                  <c:v>16.04</c:v>
                </c:pt>
                <c:pt idx="11">
                  <c:v>15.62</c:v>
                </c:pt>
                <c:pt idx="12">
                  <c:v>15.2</c:v>
                </c:pt>
                <c:pt idx="13">
                  <c:v>14.77</c:v>
                </c:pt>
                <c:pt idx="14">
                  <c:v>14.340000000000002</c:v>
                </c:pt>
                <c:pt idx="15">
                  <c:v>13.909999999999998</c:v>
                </c:pt>
                <c:pt idx="16">
                  <c:v>13.469999999999999</c:v>
                </c:pt>
                <c:pt idx="17">
                  <c:v>13.04</c:v>
                </c:pt>
                <c:pt idx="18">
                  <c:v>12.6</c:v>
                </c:pt>
                <c:pt idx="19">
                  <c:v>12.159999999999998</c:v>
                </c:pt>
                <c:pt idx="20">
                  <c:v>11.71</c:v>
                </c:pt>
                <c:pt idx="21">
                  <c:v>11.27</c:v>
                </c:pt>
                <c:pt idx="22">
                  <c:v>10.83</c:v>
                </c:pt>
                <c:pt idx="23">
                  <c:v>10.38</c:v>
                </c:pt>
                <c:pt idx="24">
                  <c:v>9.93</c:v>
                </c:pt>
                <c:pt idx="25">
                  <c:v>9.48</c:v>
                </c:pt>
                <c:pt idx="26">
                  <c:v>9.0299999999999994</c:v>
                </c:pt>
                <c:pt idx="27">
                  <c:v>8.58</c:v>
                </c:pt>
                <c:pt idx="28">
                  <c:v>8.1300000000000008</c:v>
                </c:pt>
                <c:pt idx="29">
                  <c:v>7.6800000000000006</c:v>
                </c:pt>
                <c:pt idx="30">
                  <c:v>7.23</c:v>
                </c:pt>
                <c:pt idx="31">
                  <c:v>6.78</c:v>
                </c:pt>
                <c:pt idx="32">
                  <c:v>6.3199999999999994</c:v>
                </c:pt>
                <c:pt idx="33">
                  <c:v>5.8699999999999992</c:v>
                </c:pt>
                <c:pt idx="34">
                  <c:v>5.42</c:v>
                </c:pt>
                <c:pt idx="35">
                  <c:v>4.97</c:v>
                </c:pt>
                <c:pt idx="36">
                  <c:v>4.5199999999999996</c:v>
                </c:pt>
                <c:pt idx="37">
                  <c:v>4.08</c:v>
                </c:pt>
                <c:pt idx="38">
                  <c:v>3.63</c:v>
                </c:pt>
                <c:pt idx="39">
                  <c:v>3.1799999999999997</c:v>
                </c:pt>
                <c:pt idx="40">
                  <c:v>2.74</c:v>
                </c:pt>
                <c:pt idx="41">
                  <c:v>2.3000000000000003</c:v>
                </c:pt>
                <c:pt idx="42">
                  <c:v>1.86</c:v>
                </c:pt>
                <c:pt idx="43">
                  <c:v>1.42</c:v>
                </c:pt>
                <c:pt idx="44">
                  <c:v>0.98</c:v>
                </c:pt>
                <c:pt idx="45">
                  <c:v>0.54999999999999993</c:v>
                </c:pt>
                <c:pt idx="46">
                  <c:v>0.11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0.33</c:v>
                </c:pt>
                <c:pt idx="181">
                  <c:v>0.7599999999999999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9B-4814-B864-395D3583FC6C}"/>
            </c:ext>
          </c:extLst>
        </c:ser>
        <c:ser>
          <c:idx val="5"/>
          <c:order val="5"/>
          <c:tx>
            <c:strRef>
              <c:f>ForecastGraph!$H$31</c:f>
              <c:strCache>
                <c:ptCount val="1"/>
                <c:pt idx="0">
                  <c:v>Storage injection</c:v>
                </c:pt>
              </c:strCache>
            </c:strRef>
          </c:tx>
          <c:spPr>
            <a:solidFill>
              <a:srgbClr val="800000"/>
            </a:solidFill>
            <a:ln w="25400">
              <a:noFill/>
            </a:ln>
          </c:spP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ForecastGraph!$H$32:$H$213</c:f>
              <c:numCache>
                <c:formatCode>0.0</c:formatCode>
                <c:ptCount val="182"/>
                <c:pt idx="0">
                  <c:v>19.391733118971068</c:v>
                </c:pt>
                <c:pt idx="1">
                  <c:v>19.391733118971068</c:v>
                </c:pt>
                <c:pt idx="2">
                  <c:v>19.391733118971068</c:v>
                </c:pt>
                <c:pt idx="3">
                  <c:v>19.391733118971068</c:v>
                </c:pt>
                <c:pt idx="4">
                  <c:v>19.391733118971068</c:v>
                </c:pt>
                <c:pt idx="5">
                  <c:v>19.391733118971068</c:v>
                </c:pt>
                <c:pt idx="6">
                  <c:v>19.391733118971068</c:v>
                </c:pt>
                <c:pt idx="7">
                  <c:v>19.391733118971068</c:v>
                </c:pt>
                <c:pt idx="8">
                  <c:v>18.468317256162919</c:v>
                </c:pt>
                <c:pt idx="9">
                  <c:v>17.544901393354774</c:v>
                </c:pt>
                <c:pt idx="10">
                  <c:v>16.621485530546629</c:v>
                </c:pt>
                <c:pt idx="11">
                  <c:v>16.621485530546629</c:v>
                </c:pt>
                <c:pt idx="12">
                  <c:v>15.698069667738483</c:v>
                </c:pt>
                <c:pt idx="13">
                  <c:v>15.698069667738483</c:v>
                </c:pt>
                <c:pt idx="14">
                  <c:v>15.698069667738483</c:v>
                </c:pt>
                <c:pt idx="15">
                  <c:v>15.698069667738483</c:v>
                </c:pt>
                <c:pt idx="16">
                  <c:v>15.698069667738483</c:v>
                </c:pt>
                <c:pt idx="17">
                  <c:v>15.698069667738483</c:v>
                </c:pt>
                <c:pt idx="18">
                  <c:v>15.698069667738483</c:v>
                </c:pt>
                <c:pt idx="19">
                  <c:v>15.698069667738483</c:v>
                </c:pt>
                <c:pt idx="20">
                  <c:v>14.774653804930336</c:v>
                </c:pt>
                <c:pt idx="21">
                  <c:v>13.851237942122189</c:v>
                </c:pt>
                <c:pt idx="22">
                  <c:v>12.927822079314044</c:v>
                </c:pt>
                <c:pt idx="23">
                  <c:v>12.004406216505899</c:v>
                </c:pt>
                <c:pt idx="24">
                  <c:v>12.004406216505899</c:v>
                </c:pt>
                <c:pt idx="25">
                  <c:v>12.004406216505899</c:v>
                </c:pt>
                <c:pt idx="26">
                  <c:v>12.004406216505899</c:v>
                </c:pt>
                <c:pt idx="27">
                  <c:v>12.004406216505899</c:v>
                </c:pt>
                <c:pt idx="28">
                  <c:v>12.004406216505899</c:v>
                </c:pt>
                <c:pt idx="29">
                  <c:v>12.004406216505899</c:v>
                </c:pt>
                <c:pt idx="30">
                  <c:v>12.004406216505899</c:v>
                </c:pt>
                <c:pt idx="31">
                  <c:v>12.004406216505899</c:v>
                </c:pt>
                <c:pt idx="32">
                  <c:v>12.004406216505899</c:v>
                </c:pt>
                <c:pt idx="33">
                  <c:v>12.004406216505899</c:v>
                </c:pt>
                <c:pt idx="34">
                  <c:v>12.004406216505899</c:v>
                </c:pt>
                <c:pt idx="35">
                  <c:v>12.004406216505899</c:v>
                </c:pt>
                <c:pt idx="36">
                  <c:v>12.004406216505899</c:v>
                </c:pt>
                <c:pt idx="37">
                  <c:v>12.004406216505899</c:v>
                </c:pt>
                <c:pt idx="38">
                  <c:v>12.004406216505899</c:v>
                </c:pt>
                <c:pt idx="39">
                  <c:v>12.004406216505899</c:v>
                </c:pt>
                <c:pt idx="40">
                  <c:v>12.004406216505899</c:v>
                </c:pt>
                <c:pt idx="41">
                  <c:v>11.080990353697752</c:v>
                </c:pt>
                <c:pt idx="42">
                  <c:v>10.157574490889607</c:v>
                </c:pt>
                <c:pt idx="43">
                  <c:v>9.2341586280814596</c:v>
                </c:pt>
                <c:pt idx="44">
                  <c:v>8.3107427652733143</c:v>
                </c:pt>
                <c:pt idx="45">
                  <c:v>7.3873269024651682</c:v>
                </c:pt>
                <c:pt idx="46">
                  <c:v>7.3873269024651682</c:v>
                </c:pt>
                <c:pt idx="47">
                  <c:v>7.3873269024651682</c:v>
                </c:pt>
                <c:pt idx="48">
                  <c:v>7.3873269024651682</c:v>
                </c:pt>
                <c:pt idx="49">
                  <c:v>7.3873269024651682</c:v>
                </c:pt>
                <c:pt idx="50">
                  <c:v>7.3873269024651682</c:v>
                </c:pt>
                <c:pt idx="51">
                  <c:v>7.3873269024651682</c:v>
                </c:pt>
                <c:pt idx="52">
                  <c:v>7.3873269024651682</c:v>
                </c:pt>
                <c:pt idx="53">
                  <c:v>7.3873269024651682</c:v>
                </c:pt>
                <c:pt idx="54">
                  <c:v>7.3873269024651682</c:v>
                </c:pt>
                <c:pt idx="55">
                  <c:v>7.3873269024651682</c:v>
                </c:pt>
                <c:pt idx="56">
                  <c:v>7.3873269024651682</c:v>
                </c:pt>
                <c:pt idx="57">
                  <c:v>7.3873269024651682</c:v>
                </c:pt>
                <c:pt idx="58">
                  <c:v>7.3873269024651682</c:v>
                </c:pt>
                <c:pt idx="59">
                  <c:v>7.3873269024651682</c:v>
                </c:pt>
                <c:pt idx="60">
                  <c:v>7.3873269024651682</c:v>
                </c:pt>
                <c:pt idx="61">
                  <c:v>7.3873269024651682</c:v>
                </c:pt>
                <c:pt idx="62">
                  <c:v>7.3873269024651682</c:v>
                </c:pt>
                <c:pt idx="63">
                  <c:v>7.3873269024651682</c:v>
                </c:pt>
                <c:pt idx="64">
                  <c:v>7.3873269024651682</c:v>
                </c:pt>
                <c:pt idx="65">
                  <c:v>7.3873269024651682</c:v>
                </c:pt>
                <c:pt idx="66">
                  <c:v>7.3873269024651682</c:v>
                </c:pt>
                <c:pt idx="67">
                  <c:v>7.3873269024651682</c:v>
                </c:pt>
                <c:pt idx="68">
                  <c:v>7.3873269024651682</c:v>
                </c:pt>
                <c:pt idx="69">
                  <c:v>7.3873269024651682</c:v>
                </c:pt>
                <c:pt idx="70">
                  <c:v>7.3873269024651682</c:v>
                </c:pt>
                <c:pt idx="71">
                  <c:v>7.3873269024651682</c:v>
                </c:pt>
                <c:pt idx="72">
                  <c:v>7.3873269024651682</c:v>
                </c:pt>
                <c:pt idx="73">
                  <c:v>7.3873269024651682</c:v>
                </c:pt>
                <c:pt idx="74">
                  <c:v>7.3873269024651682</c:v>
                </c:pt>
                <c:pt idx="75">
                  <c:v>7.3873269024651682</c:v>
                </c:pt>
                <c:pt idx="76">
                  <c:v>7.3873269024651682</c:v>
                </c:pt>
                <c:pt idx="77">
                  <c:v>7.3873269024651682</c:v>
                </c:pt>
                <c:pt idx="78">
                  <c:v>7.3873269024651682</c:v>
                </c:pt>
                <c:pt idx="79">
                  <c:v>7.3873269024651682</c:v>
                </c:pt>
                <c:pt idx="80">
                  <c:v>7.3873269024651682</c:v>
                </c:pt>
                <c:pt idx="81">
                  <c:v>7.3873269024651682</c:v>
                </c:pt>
                <c:pt idx="82">
                  <c:v>7.3873269024651682</c:v>
                </c:pt>
                <c:pt idx="83">
                  <c:v>7.3873269024651682</c:v>
                </c:pt>
                <c:pt idx="84">
                  <c:v>7.3873269024651682</c:v>
                </c:pt>
                <c:pt idx="85">
                  <c:v>7.3873269024651682</c:v>
                </c:pt>
                <c:pt idx="86">
                  <c:v>7.3873269024651682</c:v>
                </c:pt>
                <c:pt idx="87">
                  <c:v>7.3873269024651682</c:v>
                </c:pt>
                <c:pt idx="88">
                  <c:v>7.3873269024651682</c:v>
                </c:pt>
                <c:pt idx="89">
                  <c:v>7.3873269024651682</c:v>
                </c:pt>
                <c:pt idx="90">
                  <c:v>7.3873269024651682</c:v>
                </c:pt>
                <c:pt idx="91">
                  <c:v>7.3873269024651682</c:v>
                </c:pt>
                <c:pt idx="92">
                  <c:v>7.3873269024651682</c:v>
                </c:pt>
                <c:pt idx="93">
                  <c:v>7.3873269024651682</c:v>
                </c:pt>
                <c:pt idx="94">
                  <c:v>7.3873269024651682</c:v>
                </c:pt>
                <c:pt idx="95">
                  <c:v>7.3873269024651682</c:v>
                </c:pt>
                <c:pt idx="96">
                  <c:v>7.3873269024651682</c:v>
                </c:pt>
                <c:pt idx="97">
                  <c:v>7.3873269024651682</c:v>
                </c:pt>
                <c:pt idx="98">
                  <c:v>7.3873269024651682</c:v>
                </c:pt>
                <c:pt idx="99">
                  <c:v>7.3873269024651682</c:v>
                </c:pt>
                <c:pt idx="100">
                  <c:v>7.3873269024651682</c:v>
                </c:pt>
                <c:pt idx="101">
                  <c:v>7.3873269024651682</c:v>
                </c:pt>
                <c:pt idx="102">
                  <c:v>7.3873269024651682</c:v>
                </c:pt>
                <c:pt idx="103">
                  <c:v>7.3873269024651682</c:v>
                </c:pt>
                <c:pt idx="104">
                  <c:v>7.3873269024651682</c:v>
                </c:pt>
                <c:pt idx="105">
                  <c:v>7.3873269024651682</c:v>
                </c:pt>
                <c:pt idx="106">
                  <c:v>7.3873269024651682</c:v>
                </c:pt>
                <c:pt idx="107">
                  <c:v>7.3873269024651682</c:v>
                </c:pt>
                <c:pt idx="108">
                  <c:v>7.3873269024651682</c:v>
                </c:pt>
                <c:pt idx="109">
                  <c:v>7.3873269024651682</c:v>
                </c:pt>
                <c:pt idx="110">
                  <c:v>7.3873269024651682</c:v>
                </c:pt>
                <c:pt idx="111">
                  <c:v>7.3873269024651682</c:v>
                </c:pt>
                <c:pt idx="112">
                  <c:v>7.3873269024651682</c:v>
                </c:pt>
                <c:pt idx="113">
                  <c:v>7.3873269024651682</c:v>
                </c:pt>
                <c:pt idx="114">
                  <c:v>7.3873269024651682</c:v>
                </c:pt>
                <c:pt idx="115">
                  <c:v>7.3873269024651682</c:v>
                </c:pt>
                <c:pt idx="116">
                  <c:v>7.3873269024651682</c:v>
                </c:pt>
                <c:pt idx="117">
                  <c:v>7.3873269024651682</c:v>
                </c:pt>
                <c:pt idx="118">
                  <c:v>7.3873269024651682</c:v>
                </c:pt>
                <c:pt idx="119">
                  <c:v>7.3873269024651682</c:v>
                </c:pt>
                <c:pt idx="120">
                  <c:v>7.3873269024651682</c:v>
                </c:pt>
                <c:pt idx="121">
                  <c:v>7.3873269024651682</c:v>
                </c:pt>
                <c:pt idx="122">
                  <c:v>7.3873269024651682</c:v>
                </c:pt>
                <c:pt idx="123">
                  <c:v>7.3873269024651682</c:v>
                </c:pt>
                <c:pt idx="124">
                  <c:v>7.3873269024651682</c:v>
                </c:pt>
                <c:pt idx="125">
                  <c:v>7.3873269024651682</c:v>
                </c:pt>
                <c:pt idx="126">
                  <c:v>7.3873269024651682</c:v>
                </c:pt>
                <c:pt idx="127">
                  <c:v>7.3873269024651682</c:v>
                </c:pt>
                <c:pt idx="128">
                  <c:v>7.3873269024651682</c:v>
                </c:pt>
                <c:pt idx="129">
                  <c:v>7.3873269024651682</c:v>
                </c:pt>
                <c:pt idx="130">
                  <c:v>7.3873269024651682</c:v>
                </c:pt>
                <c:pt idx="131">
                  <c:v>7.3873269024651682</c:v>
                </c:pt>
                <c:pt idx="132">
                  <c:v>7.3873269024651682</c:v>
                </c:pt>
                <c:pt idx="133">
                  <c:v>7.3873269024651682</c:v>
                </c:pt>
                <c:pt idx="134">
                  <c:v>7.3873269024651682</c:v>
                </c:pt>
                <c:pt idx="135">
                  <c:v>7.3873269024651682</c:v>
                </c:pt>
                <c:pt idx="136">
                  <c:v>7.3873269024651682</c:v>
                </c:pt>
                <c:pt idx="137">
                  <c:v>7.3873269024651682</c:v>
                </c:pt>
                <c:pt idx="138">
                  <c:v>7.3873269024651682</c:v>
                </c:pt>
                <c:pt idx="139">
                  <c:v>7.3873269024651682</c:v>
                </c:pt>
                <c:pt idx="140">
                  <c:v>7.3873269024651682</c:v>
                </c:pt>
                <c:pt idx="141">
                  <c:v>7.3873269024651682</c:v>
                </c:pt>
                <c:pt idx="142">
                  <c:v>7.3873269024651682</c:v>
                </c:pt>
                <c:pt idx="143">
                  <c:v>7.3873269024651682</c:v>
                </c:pt>
                <c:pt idx="144">
                  <c:v>7.3873269024651682</c:v>
                </c:pt>
                <c:pt idx="145">
                  <c:v>7.3873269024651682</c:v>
                </c:pt>
                <c:pt idx="146">
                  <c:v>7.3873269024651682</c:v>
                </c:pt>
                <c:pt idx="147">
                  <c:v>7.3873269024651682</c:v>
                </c:pt>
                <c:pt idx="148">
                  <c:v>7.3873269024651682</c:v>
                </c:pt>
                <c:pt idx="149">
                  <c:v>7.3873269024651682</c:v>
                </c:pt>
                <c:pt idx="150">
                  <c:v>7.3873269024651682</c:v>
                </c:pt>
                <c:pt idx="151">
                  <c:v>7.3873269024651682</c:v>
                </c:pt>
                <c:pt idx="152">
                  <c:v>7.3873269024651682</c:v>
                </c:pt>
                <c:pt idx="153">
                  <c:v>7.3873269024651682</c:v>
                </c:pt>
                <c:pt idx="154">
                  <c:v>7.3873269024651682</c:v>
                </c:pt>
                <c:pt idx="155">
                  <c:v>7.3873269024651682</c:v>
                </c:pt>
                <c:pt idx="156">
                  <c:v>7.3873269024651682</c:v>
                </c:pt>
                <c:pt idx="157">
                  <c:v>7.3873269024651682</c:v>
                </c:pt>
                <c:pt idx="158">
                  <c:v>7.3873269024651682</c:v>
                </c:pt>
                <c:pt idx="159">
                  <c:v>7.3873269024651682</c:v>
                </c:pt>
                <c:pt idx="160">
                  <c:v>7.3873269024651682</c:v>
                </c:pt>
                <c:pt idx="161">
                  <c:v>7.3873269024651682</c:v>
                </c:pt>
                <c:pt idx="162">
                  <c:v>7.3873269024651682</c:v>
                </c:pt>
                <c:pt idx="163">
                  <c:v>7.3873269024651682</c:v>
                </c:pt>
                <c:pt idx="164">
                  <c:v>7.3873269024651682</c:v>
                </c:pt>
                <c:pt idx="165">
                  <c:v>7.3873269024651682</c:v>
                </c:pt>
                <c:pt idx="166">
                  <c:v>8.3107427652733143</c:v>
                </c:pt>
                <c:pt idx="167">
                  <c:v>9.2341586280814596</c:v>
                </c:pt>
                <c:pt idx="168">
                  <c:v>10.157574490889607</c:v>
                </c:pt>
                <c:pt idx="169">
                  <c:v>11.080990353697752</c:v>
                </c:pt>
                <c:pt idx="170">
                  <c:v>12.004406216505899</c:v>
                </c:pt>
                <c:pt idx="171">
                  <c:v>12.004406216505899</c:v>
                </c:pt>
                <c:pt idx="172">
                  <c:v>12.004406216505899</c:v>
                </c:pt>
                <c:pt idx="173">
                  <c:v>12.004406216505899</c:v>
                </c:pt>
                <c:pt idx="174">
                  <c:v>12.004406216505899</c:v>
                </c:pt>
                <c:pt idx="175">
                  <c:v>12.004406216505899</c:v>
                </c:pt>
                <c:pt idx="176">
                  <c:v>12.004406216505899</c:v>
                </c:pt>
                <c:pt idx="177">
                  <c:v>12.004406216505899</c:v>
                </c:pt>
                <c:pt idx="178">
                  <c:v>12.004406216505899</c:v>
                </c:pt>
                <c:pt idx="179">
                  <c:v>12.004406216505899</c:v>
                </c:pt>
                <c:pt idx="180">
                  <c:v>12.004406216505899</c:v>
                </c:pt>
                <c:pt idx="181">
                  <c:v>12.004406216505899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9B-4814-B864-395D3583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215680"/>
        <c:axId val="168217216"/>
      </c:areaChart>
      <c:lineChart>
        <c:grouping val="standard"/>
        <c:varyColors val="0"/>
        <c:ser>
          <c:idx val="8"/>
          <c:order val="6"/>
          <c:tx>
            <c:strRef>
              <c:f>ForecastGraph!$L$31</c:f>
              <c:strCache>
                <c:ptCount val="1"/>
                <c:pt idx="0">
                  <c:v>Peak day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ForecastGraph!$L$32:$L$213</c:f>
              <c:numCache>
                <c:formatCode>0.0</c:formatCode>
                <c:ptCount val="182"/>
                <c:pt idx="0">
                  <c:v>530.6551466870726</c:v>
                </c:pt>
                <c:pt idx="1">
                  <c:v>530.6551466870726</c:v>
                </c:pt>
                <c:pt idx="2">
                  <c:v>530.6551466870726</c:v>
                </c:pt>
                <c:pt idx="3">
                  <c:v>530.6551466870726</c:v>
                </c:pt>
                <c:pt idx="4">
                  <c:v>530.6551466870726</c:v>
                </c:pt>
                <c:pt idx="5">
                  <c:v>530.6551466870726</c:v>
                </c:pt>
                <c:pt idx="6">
                  <c:v>530.6551466870726</c:v>
                </c:pt>
                <c:pt idx="7">
                  <c:v>530.6551466870726</c:v>
                </c:pt>
                <c:pt idx="8">
                  <c:v>530.6551466870726</c:v>
                </c:pt>
                <c:pt idx="9">
                  <c:v>530.6551466870726</c:v>
                </c:pt>
                <c:pt idx="10">
                  <c:v>530.6551466870726</c:v>
                </c:pt>
                <c:pt idx="11">
                  <c:v>530.6551466870726</c:v>
                </c:pt>
                <c:pt idx="12">
                  <c:v>530.6551466870726</c:v>
                </c:pt>
                <c:pt idx="13">
                  <c:v>530.6551466870726</c:v>
                </c:pt>
                <c:pt idx="14">
                  <c:v>530.6551466870726</c:v>
                </c:pt>
                <c:pt idx="15">
                  <c:v>530.6551466870726</c:v>
                </c:pt>
                <c:pt idx="16">
                  <c:v>530.6551466870726</c:v>
                </c:pt>
                <c:pt idx="17">
                  <c:v>530.6551466870726</c:v>
                </c:pt>
                <c:pt idx="18">
                  <c:v>530.6551466870726</c:v>
                </c:pt>
                <c:pt idx="19">
                  <c:v>530.6551466870726</c:v>
                </c:pt>
                <c:pt idx="20">
                  <c:v>530.6551466870726</c:v>
                </c:pt>
                <c:pt idx="21">
                  <c:v>530.6551466870726</c:v>
                </c:pt>
                <c:pt idx="22">
                  <c:v>530.6551466870726</c:v>
                </c:pt>
                <c:pt idx="23">
                  <c:v>530.6551466870726</c:v>
                </c:pt>
                <c:pt idx="24">
                  <c:v>530.6551466870726</c:v>
                </c:pt>
                <c:pt idx="25">
                  <c:v>530.6551466870726</c:v>
                </c:pt>
                <c:pt idx="26">
                  <c:v>530.6551466870726</c:v>
                </c:pt>
                <c:pt idx="27">
                  <c:v>530.6551466870726</c:v>
                </c:pt>
                <c:pt idx="28">
                  <c:v>530.6551466870726</c:v>
                </c:pt>
                <c:pt idx="29">
                  <c:v>530.6551466870726</c:v>
                </c:pt>
                <c:pt idx="30">
                  <c:v>530.6551466870726</c:v>
                </c:pt>
                <c:pt idx="31">
                  <c:v>530.6551466870726</c:v>
                </c:pt>
                <c:pt idx="32">
                  <c:v>530.6551466870726</c:v>
                </c:pt>
                <c:pt idx="33">
                  <c:v>530.6551466870726</c:v>
                </c:pt>
                <c:pt idx="34">
                  <c:v>530.6551466870726</c:v>
                </c:pt>
                <c:pt idx="35">
                  <c:v>530.6551466870726</c:v>
                </c:pt>
                <c:pt idx="36">
                  <c:v>530.6551466870726</c:v>
                </c:pt>
                <c:pt idx="37">
                  <c:v>530.6551466870726</c:v>
                </c:pt>
                <c:pt idx="38">
                  <c:v>530.6551466870726</c:v>
                </c:pt>
                <c:pt idx="39">
                  <c:v>530.6551466870726</c:v>
                </c:pt>
                <c:pt idx="40">
                  <c:v>530.6551466870726</c:v>
                </c:pt>
                <c:pt idx="41">
                  <c:v>530.6551466870726</c:v>
                </c:pt>
                <c:pt idx="42">
                  <c:v>530.6551466870726</c:v>
                </c:pt>
                <c:pt idx="43">
                  <c:v>530.6551466870726</c:v>
                </c:pt>
                <c:pt idx="44">
                  <c:v>530.6551466870726</c:v>
                </c:pt>
                <c:pt idx="45">
                  <c:v>530.6551466870726</c:v>
                </c:pt>
                <c:pt idx="46">
                  <c:v>530.6551466870726</c:v>
                </c:pt>
                <c:pt idx="47">
                  <c:v>530.6551466870726</c:v>
                </c:pt>
                <c:pt idx="48">
                  <c:v>530.6551466870726</c:v>
                </c:pt>
                <c:pt idx="49">
                  <c:v>530.6551466870726</c:v>
                </c:pt>
                <c:pt idx="50">
                  <c:v>530.6551466870726</c:v>
                </c:pt>
                <c:pt idx="51">
                  <c:v>530.6551466870726</c:v>
                </c:pt>
                <c:pt idx="52">
                  <c:v>530.6551466870726</c:v>
                </c:pt>
                <c:pt idx="53">
                  <c:v>530.6551466870726</c:v>
                </c:pt>
                <c:pt idx="54">
                  <c:v>530.6551466870726</c:v>
                </c:pt>
                <c:pt idx="55">
                  <c:v>530.6551466870726</c:v>
                </c:pt>
                <c:pt idx="56">
                  <c:v>530.6551466870726</c:v>
                </c:pt>
                <c:pt idx="57">
                  <c:v>530.6551466870726</c:v>
                </c:pt>
                <c:pt idx="58">
                  <c:v>530.6551466870726</c:v>
                </c:pt>
                <c:pt idx="59">
                  <c:v>530.6551466870726</c:v>
                </c:pt>
                <c:pt idx="60">
                  <c:v>530.6551466870726</c:v>
                </c:pt>
                <c:pt idx="61">
                  <c:v>530.6551466870726</c:v>
                </c:pt>
                <c:pt idx="62">
                  <c:v>530.6551466870726</c:v>
                </c:pt>
                <c:pt idx="63">
                  <c:v>530.6551466870726</c:v>
                </c:pt>
                <c:pt idx="64">
                  <c:v>530.6551466870726</c:v>
                </c:pt>
                <c:pt idx="65">
                  <c:v>530.6551466870726</c:v>
                </c:pt>
                <c:pt idx="66">
                  <c:v>530.6551466870726</c:v>
                </c:pt>
                <c:pt idx="67">
                  <c:v>530.6551466870726</c:v>
                </c:pt>
                <c:pt idx="68">
                  <c:v>530.6551466870726</c:v>
                </c:pt>
                <c:pt idx="69">
                  <c:v>530.6551466870726</c:v>
                </c:pt>
                <c:pt idx="70">
                  <c:v>530.6551466870726</c:v>
                </c:pt>
                <c:pt idx="71">
                  <c:v>530.6551466870726</c:v>
                </c:pt>
                <c:pt idx="72">
                  <c:v>530.6551466870726</c:v>
                </c:pt>
                <c:pt idx="73">
                  <c:v>530.6551466870726</c:v>
                </c:pt>
                <c:pt idx="74">
                  <c:v>530.6551466870726</c:v>
                </c:pt>
                <c:pt idx="75">
                  <c:v>530.6551466870726</c:v>
                </c:pt>
                <c:pt idx="76">
                  <c:v>530.6551466870726</c:v>
                </c:pt>
                <c:pt idx="77">
                  <c:v>530.6551466870726</c:v>
                </c:pt>
                <c:pt idx="78">
                  <c:v>530.6551466870726</c:v>
                </c:pt>
                <c:pt idx="79">
                  <c:v>530.6551466870726</c:v>
                </c:pt>
                <c:pt idx="80">
                  <c:v>530.6551466870726</c:v>
                </c:pt>
                <c:pt idx="81">
                  <c:v>530.6551466870726</c:v>
                </c:pt>
                <c:pt idx="82">
                  <c:v>530.6551466870726</c:v>
                </c:pt>
                <c:pt idx="83">
                  <c:v>530.6551466870726</c:v>
                </c:pt>
                <c:pt idx="84">
                  <c:v>530.6551466870726</c:v>
                </c:pt>
                <c:pt idx="85">
                  <c:v>530.6551466870726</c:v>
                </c:pt>
                <c:pt idx="86">
                  <c:v>530.6551466870726</c:v>
                </c:pt>
                <c:pt idx="87">
                  <c:v>530.6551466870726</c:v>
                </c:pt>
                <c:pt idx="88">
                  <c:v>530.6551466870726</c:v>
                </c:pt>
                <c:pt idx="89">
                  <c:v>530.6551466870726</c:v>
                </c:pt>
                <c:pt idx="90">
                  <c:v>530.6551466870726</c:v>
                </c:pt>
                <c:pt idx="91">
                  <c:v>530.6551466870726</c:v>
                </c:pt>
                <c:pt idx="92">
                  <c:v>530.6551466870726</c:v>
                </c:pt>
                <c:pt idx="93">
                  <c:v>530.6551466870726</c:v>
                </c:pt>
                <c:pt idx="94">
                  <c:v>530.6551466870726</c:v>
                </c:pt>
                <c:pt idx="95">
                  <c:v>530.6551466870726</c:v>
                </c:pt>
                <c:pt idx="96">
                  <c:v>530.6551466870726</c:v>
                </c:pt>
                <c:pt idx="97">
                  <c:v>530.6551466870726</c:v>
                </c:pt>
                <c:pt idx="98">
                  <c:v>530.6551466870726</c:v>
                </c:pt>
                <c:pt idx="99">
                  <c:v>530.6551466870726</c:v>
                </c:pt>
                <c:pt idx="100">
                  <c:v>530.6551466870726</c:v>
                </c:pt>
                <c:pt idx="101">
                  <c:v>530.6551466870726</c:v>
                </c:pt>
                <c:pt idx="102">
                  <c:v>530.6551466870726</c:v>
                </c:pt>
                <c:pt idx="103">
                  <c:v>530.6551466870726</c:v>
                </c:pt>
                <c:pt idx="104">
                  <c:v>530.6551466870726</c:v>
                </c:pt>
                <c:pt idx="105">
                  <c:v>530.6551466870726</c:v>
                </c:pt>
                <c:pt idx="106">
                  <c:v>530.6551466870726</c:v>
                </c:pt>
                <c:pt idx="107">
                  <c:v>530.6551466870726</c:v>
                </c:pt>
                <c:pt idx="108">
                  <c:v>530.6551466870726</c:v>
                </c:pt>
                <c:pt idx="109">
                  <c:v>530.6551466870726</c:v>
                </c:pt>
                <c:pt idx="110">
                  <c:v>530.6551466870726</c:v>
                </c:pt>
                <c:pt idx="111">
                  <c:v>530.6551466870726</c:v>
                </c:pt>
                <c:pt idx="112">
                  <c:v>530.6551466870726</c:v>
                </c:pt>
                <c:pt idx="113">
                  <c:v>530.6551466870726</c:v>
                </c:pt>
                <c:pt idx="114">
                  <c:v>530.6551466870726</c:v>
                </c:pt>
                <c:pt idx="115">
                  <c:v>530.6551466870726</c:v>
                </c:pt>
                <c:pt idx="116">
                  <c:v>530.6551466870726</c:v>
                </c:pt>
                <c:pt idx="117">
                  <c:v>530.6551466870726</c:v>
                </c:pt>
                <c:pt idx="118">
                  <c:v>530.6551466870726</c:v>
                </c:pt>
                <c:pt idx="119">
                  <c:v>530.6551466870726</c:v>
                </c:pt>
                <c:pt idx="120">
                  <c:v>530.6551466870726</c:v>
                </c:pt>
                <c:pt idx="121">
                  <c:v>530.6551466870726</c:v>
                </c:pt>
                <c:pt idx="122">
                  <c:v>530.6551466870726</c:v>
                </c:pt>
                <c:pt idx="123">
                  <c:v>530.6551466870726</c:v>
                </c:pt>
                <c:pt idx="124">
                  <c:v>530.6551466870726</c:v>
                </c:pt>
                <c:pt idx="125">
                  <c:v>530.6551466870726</c:v>
                </c:pt>
                <c:pt idx="126">
                  <c:v>530.6551466870726</c:v>
                </c:pt>
                <c:pt idx="127">
                  <c:v>530.6551466870726</c:v>
                </c:pt>
                <c:pt idx="128">
                  <c:v>530.6551466870726</c:v>
                </c:pt>
                <c:pt idx="129">
                  <c:v>530.6551466870726</c:v>
                </c:pt>
                <c:pt idx="130">
                  <c:v>530.6551466870726</c:v>
                </c:pt>
                <c:pt idx="131">
                  <c:v>530.6551466870726</c:v>
                </c:pt>
                <c:pt idx="132">
                  <c:v>530.6551466870726</c:v>
                </c:pt>
                <c:pt idx="133">
                  <c:v>530.6551466870726</c:v>
                </c:pt>
                <c:pt idx="134">
                  <c:v>530.6551466870726</c:v>
                </c:pt>
                <c:pt idx="135">
                  <c:v>530.6551466870726</c:v>
                </c:pt>
                <c:pt idx="136">
                  <c:v>530.6551466870726</c:v>
                </c:pt>
                <c:pt idx="137">
                  <c:v>530.6551466870726</c:v>
                </c:pt>
                <c:pt idx="138">
                  <c:v>530.6551466870726</c:v>
                </c:pt>
                <c:pt idx="139">
                  <c:v>530.6551466870726</c:v>
                </c:pt>
                <c:pt idx="140">
                  <c:v>530.6551466870726</c:v>
                </c:pt>
                <c:pt idx="141">
                  <c:v>530.6551466870726</c:v>
                </c:pt>
                <c:pt idx="142">
                  <c:v>530.6551466870726</c:v>
                </c:pt>
                <c:pt idx="143">
                  <c:v>530.6551466870726</c:v>
                </c:pt>
                <c:pt idx="144">
                  <c:v>530.6551466870726</c:v>
                </c:pt>
                <c:pt idx="145">
                  <c:v>530.6551466870726</c:v>
                </c:pt>
                <c:pt idx="146">
                  <c:v>530.6551466870726</c:v>
                </c:pt>
                <c:pt idx="147">
                  <c:v>530.6551466870726</c:v>
                </c:pt>
                <c:pt idx="148">
                  <c:v>530.6551466870726</c:v>
                </c:pt>
                <c:pt idx="149">
                  <c:v>530.6551466870726</c:v>
                </c:pt>
                <c:pt idx="150">
                  <c:v>530.6551466870726</c:v>
                </c:pt>
                <c:pt idx="151">
                  <c:v>530.6551466870726</c:v>
                </c:pt>
                <c:pt idx="152">
                  <c:v>530.6551466870726</c:v>
                </c:pt>
                <c:pt idx="153">
                  <c:v>530.6551466870726</c:v>
                </c:pt>
                <c:pt idx="154">
                  <c:v>530.6551466870726</c:v>
                </c:pt>
                <c:pt idx="155">
                  <c:v>530.6551466870726</c:v>
                </c:pt>
                <c:pt idx="156">
                  <c:v>530.6551466870726</c:v>
                </c:pt>
                <c:pt idx="157">
                  <c:v>530.6551466870726</c:v>
                </c:pt>
                <c:pt idx="158">
                  <c:v>530.6551466870726</c:v>
                </c:pt>
                <c:pt idx="159">
                  <c:v>530.6551466870726</c:v>
                </c:pt>
                <c:pt idx="160">
                  <c:v>530.6551466870726</c:v>
                </c:pt>
                <c:pt idx="161">
                  <c:v>530.6551466870726</c:v>
                </c:pt>
                <c:pt idx="162">
                  <c:v>530.6551466870726</c:v>
                </c:pt>
                <c:pt idx="163">
                  <c:v>530.6551466870726</c:v>
                </c:pt>
                <c:pt idx="164">
                  <c:v>530.6551466870726</c:v>
                </c:pt>
                <c:pt idx="165">
                  <c:v>530.6551466870726</c:v>
                </c:pt>
                <c:pt idx="166">
                  <c:v>530.6551466870726</c:v>
                </c:pt>
                <c:pt idx="167">
                  <c:v>530.6551466870726</c:v>
                </c:pt>
                <c:pt idx="168">
                  <c:v>530.6551466870726</c:v>
                </c:pt>
                <c:pt idx="169">
                  <c:v>530.6551466870726</c:v>
                </c:pt>
                <c:pt idx="170">
                  <c:v>530.6551466870726</c:v>
                </c:pt>
                <c:pt idx="171">
                  <c:v>530.6551466870726</c:v>
                </c:pt>
                <c:pt idx="172">
                  <c:v>530.6551466870726</c:v>
                </c:pt>
                <c:pt idx="173">
                  <c:v>530.6551466870726</c:v>
                </c:pt>
                <c:pt idx="174">
                  <c:v>530.6551466870726</c:v>
                </c:pt>
                <c:pt idx="175">
                  <c:v>530.6551466870726</c:v>
                </c:pt>
                <c:pt idx="176">
                  <c:v>530.6551466870726</c:v>
                </c:pt>
                <c:pt idx="177">
                  <c:v>530.6551466870726</c:v>
                </c:pt>
                <c:pt idx="178">
                  <c:v>530.6551466870726</c:v>
                </c:pt>
                <c:pt idx="179">
                  <c:v>530.6551466870726</c:v>
                </c:pt>
                <c:pt idx="180">
                  <c:v>530.6551466870726</c:v>
                </c:pt>
                <c:pt idx="181">
                  <c:v>530.6551466870726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9B-4814-B864-395D3583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15680"/>
        <c:axId val="168217216"/>
      </c:lineChart>
      <c:dateAx>
        <c:axId val="168215680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8217216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68217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GB" sz="900"/>
                  <a:t>mcm/d</a:t>
                </a:r>
              </a:p>
            </c:rich>
          </c:tx>
          <c:layout>
            <c:manualLayout>
              <c:xMode val="edge"/>
              <c:yMode val="edge"/>
              <c:x val="1.1375400488732014E-2"/>
              <c:y val="0.366101649624113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8215680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5754201025353402E-2"/>
          <c:y val="0.87288131969929095"/>
          <c:w val="0.85640745353901271"/>
          <c:h val="0.123728756190544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247156153051E-2"/>
          <c:y val="4.0677966101694912E-2"/>
          <c:w val="0.86142709410548091"/>
          <c:h val="0.74745762711864405"/>
        </c:manualLayout>
      </c:layout>
      <c:lineChart>
        <c:grouping val="standard"/>
        <c:varyColors val="0"/>
        <c:ser>
          <c:idx val="6"/>
          <c:order val="0"/>
          <c:tx>
            <c:strRef>
              <c:f>ForecastGraph!$I$31</c:f>
              <c:strCache>
                <c:ptCount val="1"/>
                <c:pt idx="0">
                  <c:v>Cold demand</c:v>
                </c:pt>
              </c:strCache>
            </c:strRef>
          </c:tx>
          <c:spPr>
            <a:ln w="381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ForecastGraph!$I$32:$I$213</c:f>
              <c:numCache>
                <c:formatCode>0.0</c:formatCode>
                <c:ptCount val="182"/>
                <c:pt idx="0">
                  <c:v>256.49030788569837</c:v>
                </c:pt>
                <c:pt idx="1">
                  <c:v>253.23576549988019</c:v>
                </c:pt>
                <c:pt idx="2">
                  <c:v>236.4588718313347</c:v>
                </c:pt>
                <c:pt idx="3">
                  <c:v>234.90476080333474</c:v>
                </c:pt>
                <c:pt idx="4">
                  <c:v>267.21178875151651</c:v>
                </c:pt>
                <c:pt idx="5">
                  <c:v>270.30809406351653</c:v>
                </c:pt>
                <c:pt idx="6">
                  <c:v>272.93761317751654</c:v>
                </c:pt>
                <c:pt idx="7">
                  <c:v>275.35943501388016</c:v>
                </c:pt>
                <c:pt idx="8">
                  <c:v>271.54929455361741</c:v>
                </c:pt>
                <c:pt idx="9">
                  <c:v>252.54103897062748</c:v>
                </c:pt>
                <c:pt idx="10">
                  <c:v>250.15915062527392</c:v>
                </c:pt>
                <c:pt idx="11">
                  <c:v>283.73846124000119</c:v>
                </c:pt>
                <c:pt idx="12">
                  <c:v>285.02229358364752</c:v>
                </c:pt>
                <c:pt idx="13">
                  <c:v>287.33522800864756</c:v>
                </c:pt>
                <c:pt idx="14">
                  <c:v>289.83164558773848</c:v>
                </c:pt>
                <c:pt idx="15">
                  <c:v>285.73312627846576</c:v>
                </c:pt>
                <c:pt idx="16">
                  <c:v>265.39803398673848</c:v>
                </c:pt>
                <c:pt idx="17">
                  <c:v>262.92026929910213</c:v>
                </c:pt>
                <c:pt idx="18">
                  <c:v>297.2081186190112</c:v>
                </c:pt>
                <c:pt idx="19">
                  <c:v>298.4115504481021</c:v>
                </c:pt>
                <c:pt idx="20">
                  <c:v>298.47309264311212</c:v>
                </c:pt>
                <c:pt idx="21">
                  <c:v>299.1892684501222</c:v>
                </c:pt>
                <c:pt idx="22">
                  <c:v>294.03672322731404</c:v>
                </c:pt>
                <c:pt idx="23">
                  <c:v>272.59011125105138</c:v>
                </c:pt>
                <c:pt idx="24">
                  <c:v>269.94711428414223</c:v>
                </c:pt>
                <c:pt idx="25">
                  <c:v>305.28890491177867</c:v>
                </c:pt>
                <c:pt idx="26">
                  <c:v>307.92750396559677</c:v>
                </c:pt>
                <c:pt idx="27">
                  <c:v>310.06278097968772</c:v>
                </c:pt>
                <c:pt idx="28">
                  <c:v>311.63791137423317</c:v>
                </c:pt>
                <c:pt idx="29">
                  <c:v>307.02995895532405</c:v>
                </c:pt>
                <c:pt idx="30">
                  <c:v>286.12324561286954</c:v>
                </c:pt>
                <c:pt idx="31">
                  <c:v>282.65472301541496</c:v>
                </c:pt>
                <c:pt idx="32">
                  <c:v>318.26449703923316</c:v>
                </c:pt>
                <c:pt idx="33">
                  <c:v>319.38766402650589</c:v>
                </c:pt>
                <c:pt idx="34">
                  <c:v>321.15263200114219</c:v>
                </c:pt>
                <c:pt idx="35">
                  <c:v>322.51281537468765</c:v>
                </c:pt>
                <c:pt idx="36">
                  <c:v>316.76113240305136</c:v>
                </c:pt>
                <c:pt idx="37">
                  <c:v>294.01032149514225</c:v>
                </c:pt>
                <c:pt idx="38">
                  <c:v>291.00886381959685</c:v>
                </c:pt>
                <c:pt idx="39">
                  <c:v>328.14320494305139</c:v>
                </c:pt>
                <c:pt idx="40">
                  <c:v>330.11144784377859</c:v>
                </c:pt>
                <c:pt idx="41">
                  <c:v>332.32929889915232</c:v>
                </c:pt>
                <c:pt idx="42">
                  <c:v>334.42494046634414</c:v>
                </c:pt>
                <c:pt idx="43">
                  <c:v>329.05222240208144</c:v>
                </c:pt>
                <c:pt idx="44">
                  <c:v>305.83621497754604</c:v>
                </c:pt>
                <c:pt idx="45">
                  <c:v>302.1020817179197</c:v>
                </c:pt>
                <c:pt idx="46">
                  <c:v>341.05140137019248</c:v>
                </c:pt>
                <c:pt idx="47">
                  <c:v>343.48839536610154</c:v>
                </c:pt>
                <c:pt idx="48">
                  <c:v>346.92280194782887</c:v>
                </c:pt>
                <c:pt idx="49">
                  <c:v>348.76826718137426</c:v>
                </c:pt>
                <c:pt idx="50">
                  <c:v>343.95898558319243</c:v>
                </c:pt>
                <c:pt idx="51">
                  <c:v>320.84916518791971</c:v>
                </c:pt>
                <c:pt idx="52">
                  <c:v>317.63502390473792</c:v>
                </c:pt>
                <c:pt idx="53">
                  <c:v>357.08291641246518</c:v>
                </c:pt>
                <c:pt idx="54">
                  <c:v>359.40674896855609</c:v>
                </c:pt>
                <c:pt idx="55">
                  <c:v>362.04956616646518</c:v>
                </c:pt>
                <c:pt idx="56">
                  <c:v>364.74186431437431</c:v>
                </c:pt>
                <c:pt idx="57">
                  <c:v>360.27027633673794</c:v>
                </c:pt>
                <c:pt idx="58">
                  <c:v>336.30244452573788</c:v>
                </c:pt>
                <c:pt idx="59">
                  <c:v>332.52542780073787</c:v>
                </c:pt>
                <c:pt idx="60">
                  <c:v>372.68364168682888</c:v>
                </c:pt>
                <c:pt idx="61">
                  <c:v>373.92127718155609</c:v>
                </c:pt>
                <c:pt idx="62">
                  <c:v>375.43341267064699</c:v>
                </c:pt>
                <c:pt idx="63">
                  <c:v>376.44653156846516</c:v>
                </c:pt>
                <c:pt idx="64">
                  <c:v>371.04891671246526</c:v>
                </c:pt>
                <c:pt idx="65">
                  <c:v>345.5374724842834</c:v>
                </c:pt>
                <c:pt idx="66">
                  <c:v>340.78972555701063</c:v>
                </c:pt>
                <c:pt idx="67">
                  <c:v>379.90907232173794</c:v>
                </c:pt>
                <c:pt idx="68">
                  <c:v>380.77002287610162</c:v>
                </c:pt>
                <c:pt idx="69">
                  <c:v>382.24964314110161</c:v>
                </c:pt>
                <c:pt idx="70">
                  <c:v>382.69269071710153</c:v>
                </c:pt>
                <c:pt idx="71">
                  <c:v>376.9896993247379</c:v>
                </c:pt>
                <c:pt idx="72">
                  <c:v>351.42581758855613</c:v>
                </c:pt>
                <c:pt idx="73">
                  <c:v>346.54772315701064</c:v>
                </c:pt>
                <c:pt idx="74">
                  <c:v>386.33333667446522</c:v>
                </c:pt>
                <c:pt idx="75">
                  <c:v>387.55524770019241</c:v>
                </c:pt>
                <c:pt idx="76">
                  <c:v>389.31904415701058</c:v>
                </c:pt>
                <c:pt idx="77">
                  <c:v>390.73455103882884</c:v>
                </c:pt>
                <c:pt idx="78">
                  <c:v>385.67386535046518</c:v>
                </c:pt>
                <c:pt idx="79">
                  <c:v>360.72601899991969</c:v>
                </c:pt>
                <c:pt idx="80">
                  <c:v>355.94508862519251</c:v>
                </c:pt>
                <c:pt idx="81">
                  <c:v>382.35446076964701</c:v>
                </c:pt>
                <c:pt idx="82">
                  <c:v>384.48585666782884</c:v>
                </c:pt>
                <c:pt idx="83">
                  <c:v>386.91925142973793</c:v>
                </c:pt>
                <c:pt idx="84">
                  <c:v>380.43626908355611</c:v>
                </c:pt>
                <c:pt idx="85">
                  <c:v>355.54200656191972</c:v>
                </c:pt>
                <c:pt idx="86">
                  <c:v>350.55206721882882</c:v>
                </c:pt>
                <c:pt idx="87">
                  <c:v>350.44585644628336</c:v>
                </c:pt>
                <c:pt idx="88">
                  <c:v>364.41392866164705</c:v>
                </c:pt>
                <c:pt idx="89">
                  <c:v>386.85722323655608</c:v>
                </c:pt>
                <c:pt idx="90">
                  <c:v>387.42083454246517</c:v>
                </c:pt>
                <c:pt idx="91">
                  <c:v>387.80442189082879</c:v>
                </c:pt>
                <c:pt idx="92">
                  <c:v>364.77751854137426</c:v>
                </c:pt>
                <c:pt idx="93">
                  <c:v>356.7392911671015</c:v>
                </c:pt>
                <c:pt idx="94">
                  <c:v>355.91078453946523</c:v>
                </c:pt>
                <c:pt idx="95">
                  <c:v>413.66969752155609</c:v>
                </c:pt>
                <c:pt idx="96">
                  <c:v>416.9252636274652</c:v>
                </c:pt>
                <c:pt idx="97">
                  <c:v>417.80611371682886</c:v>
                </c:pt>
                <c:pt idx="98">
                  <c:v>419.14671269082885</c:v>
                </c:pt>
                <c:pt idx="99">
                  <c:v>414.46635434810156</c:v>
                </c:pt>
                <c:pt idx="100">
                  <c:v>388.04084934355609</c:v>
                </c:pt>
                <c:pt idx="101">
                  <c:v>382.70766874191969</c:v>
                </c:pt>
                <c:pt idx="102">
                  <c:v>424.25303269810149</c:v>
                </c:pt>
                <c:pt idx="103">
                  <c:v>425.27935342428339</c:v>
                </c:pt>
                <c:pt idx="104">
                  <c:v>425.14772923582888</c:v>
                </c:pt>
                <c:pt idx="105">
                  <c:v>424.74268817928333</c:v>
                </c:pt>
                <c:pt idx="106">
                  <c:v>418.29559806546524</c:v>
                </c:pt>
                <c:pt idx="107">
                  <c:v>388.70307345464704</c:v>
                </c:pt>
                <c:pt idx="108">
                  <c:v>380.84731575691978</c:v>
                </c:pt>
                <c:pt idx="109">
                  <c:v>419.46033773264702</c:v>
                </c:pt>
                <c:pt idx="110">
                  <c:v>417.41369931737427</c:v>
                </c:pt>
                <c:pt idx="111">
                  <c:v>415.32711000719252</c:v>
                </c:pt>
                <c:pt idx="112">
                  <c:v>412.69711512646518</c:v>
                </c:pt>
                <c:pt idx="113">
                  <c:v>404.3101152988288</c:v>
                </c:pt>
                <c:pt idx="114">
                  <c:v>375.18897403210156</c:v>
                </c:pt>
                <c:pt idx="115">
                  <c:v>367.51699763591972</c:v>
                </c:pt>
                <c:pt idx="116">
                  <c:v>405.88847450064702</c:v>
                </c:pt>
                <c:pt idx="117">
                  <c:v>404.65559042501064</c:v>
                </c:pt>
                <c:pt idx="118">
                  <c:v>404.32293663264704</c:v>
                </c:pt>
                <c:pt idx="119">
                  <c:v>404.07230612546516</c:v>
                </c:pt>
                <c:pt idx="120">
                  <c:v>397.43889403919246</c:v>
                </c:pt>
                <c:pt idx="121">
                  <c:v>371.31892500019245</c:v>
                </c:pt>
                <c:pt idx="122">
                  <c:v>365.61522341610157</c:v>
                </c:pt>
                <c:pt idx="123">
                  <c:v>405.97435099510153</c:v>
                </c:pt>
                <c:pt idx="124">
                  <c:v>407.03242912973792</c:v>
                </c:pt>
                <c:pt idx="125">
                  <c:v>408.24619274837426</c:v>
                </c:pt>
                <c:pt idx="126">
                  <c:v>409.40821654428339</c:v>
                </c:pt>
                <c:pt idx="127">
                  <c:v>403.97518380473792</c:v>
                </c:pt>
                <c:pt idx="128">
                  <c:v>377.37599992837426</c:v>
                </c:pt>
                <c:pt idx="129">
                  <c:v>371.93431266182881</c:v>
                </c:pt>
                <c:pt idx="130">
                  <c:v>411.79120147919241</c:v>
                </c:pt>
                <c:pt idx="131">
                  <c:v>411.71330108701068</c:v>
                </c:pt>
                <c:pt idx="132">
                  <c:v>411.92792669110156</c:v>
                </c:pt>
                <c:pt idx="133">
                  <c:v>410.84458541919247</c:v>
                </c:pt>
                <c:pt idx="134">
                  <c:v>403.98386624646514</c:v>
                </c:pt>
                <c:pt idx="135">
                  <c:v>375.26572652573788</c:v>
                </c:pt>
                <c:pt idx="136">
                  <c:v>367.21012217628333</c:v>
                </c:pt>
                <c:pt idx="137">
                  <c:v>404.71962807464701</c:v>
                </c:pt>
                <c:pt idx="138">
                  <c:v>402.70976351746515</c:v>
                </c:pt>
                <c:pt idx="139">
                  <c:v>400.46688545846519</c:v>
                </c:pt>
                <c:pt idx="140">
                  <c:v>398.60422104637428</c:v>
                </c:pt>
                <c:pt idx="141">
                  <c:v>390.12345097373793</c:v>
                </c:pt>
                <c:pt idx="142">
                  <c:v>361.6174668517379</c:v>
                </c:pt>
                <c:pt idx="143">
                  <c:v>353.34213314028335</c:v>
                </c:pt>
                <c:pt idx="144">
                  <c:v>389.95439371819242</c:v>
                </c:pt>
                <c:pt idx="145">
                  <c:v>388.26457102228335</c:v>
                </c:pt>
                <c:pt idx="146">
                  <c:v>386.39654850255607</c:v>
                </c:pt>
                <c:pt idx="147">
                  <c:v>384.54318981573789</c:v>
                </c:pt>
                <c:pt idx="148">
                  <c:v>376.98274678201062</c:v>
                </c:pt>
                <c:pt idx="149">
                  <c:v>349.69374194128335</c:v>
                </c:pt>
                <c:pt idx="150">
                  <c:v>341.77567696301065</c:v>
                </c:pt>
                <c:pt idx="151">
                  <c:v>377.39756174764699</c:v>
                </c:pt>
                <c:pt idx="152">
                  <c:v>375.60905290346523</c:v>
                </c:pt>
                <c:pt idx="153">
                  <c:v>373.43504991373788</c:v>
                </c:pt>
                <c:pt idx="154">
                  <c:v>371.26038896382886</c:v>
                </c:pt>
                <c:pt idx="155">
                  <c:v>363.24416021701063</c:v>
                </c:pt>
                <c:pt idx="156">
                  <c:v>335.99415446446523</c:v>
                </c:pt>
                <c:pt idx="157">
                  <c:v>328.00513696619248</c:v>
                </c:pt>
                <c:pt idx="158">
                  <c:v>362.03140837791977</c:v>
                </c:pt>
                <c:pt idx="159">
                  <c:v>359.94218946664705</c:v>
                </c:pt>
                <c:pt idx="160">
                  <c:v>357.98145488501063</c:v>
                </c:pt>
                <c:pt idx="161">
                  <c:v>356.5532180193743</c:v>
                </c:pt>
                <c:pt idx="162">
                  <c:v>349.59582014937428</c:v>
                </c:pt>
                <c:pt idx="163">
                  <c:v>323.53068714646514</c:v>
                </c:pt>
                <c:pt idx="164">
                  <c:v>316.94448661110152</c:v>
                </c:pt>
                <c:pt idx="165">
                  <c:v>351.58598863773796</c:v>
                </c:pt>
                <c:pt idx="166">
                  <c:v>351.51238961545511</c:v>
                </c:pt>
                <c:pt idx="167">
                  <c:v>351.1460910517178</c:v>
                </c:pt>
                <c:pt idx="168">
                  <c:v>350.25612542507145</c:v>
                </c:pt>
                <c:pt idx="169">
                  <c:v>344.13094296160688</c:v>
                </c:pt>
                <c:pt idx="170">
                  <c:v>318.70417930668771</c:v>
                </c:pt>
                <c:pt idx="171">
                  <c:v>310.88813742641497</c:v>
                </c:pt>
                <c:pt idx="172">
                  <c:v>342.21823269377865</c:v>
                </c:pt>
                <c:pt idx="173">
                  <c:v>338.94067287850589</c:v>
                </c:pt>
                <c:pt idx="174">
                  <c:v>335.84826157105135</c:v>
                </c:pt>
                <c:pt idx="175">
                  <c:v>332.45421606059682</c:v>
                </c:pt>
                <c:pt idx="176">
                  <c:v>323.57756092414229</c:v>
                </c:pt>
                <c:pt idx="177">
                  <c:v>297.46696581105135</c:v>
                </c:pt>
                <c:pt idx="178">
                  <c:v>289.92014650341497</c:v>
                </c:pt>
                <c:pt idx="179">
                  <c:v>320.68563645723316</c:v>
                </c:pt>
                <c:pt idx="180">
                  <c:v>318.62407081868776</c:v>
                </c:pt>
                <c:pt idx="181">
                  <c:v>268.35113848159676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5-4E58-8A20-E19D899836BD}"/>
            </c:ext>
          </c:extLst>
        </c:ser>
        <c:ser>
          <c:idx val="7"/>
          <c:order val="1"/>
          <c:tx>
            <c:strRef>
              <c:f>ForecastGraph!$J$31</c:f>
              <c:strCache>
                <c:ptCount val="1"/>
                <c:pt idx="0">
                  <c:v>Warm demand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ForecastGraph!$J$32:$J$213</c:f>
              <c:numCache>
                <c:formatCode>0.0</c:formatCode>
                <c:ptCount val="182"/>
                <c:pt idx="0">
                  <c:v>181.83466325751652</c:v>
                </c:pt>
                <c:pt idx="1">
                  <c:v>176.26456177260746</c:v>
                </c:pt>
                <c:pt idx="2">
                  <c:v>160.00501370006199</c:v>
                </c:pt>
                <c:pt idx="3">
                  <c:v>157.36615829069837</c:v>
                </c:pt>
                <c:pt idx="4">
                  <c:v>183.16210822678923</c:v>
                </c:pt>
                <c:pt idx="5">
                  <c:v>183.78340096988018</c:v>
                </c:pt>
                <c:pt idx="6">
                  <c:v>184.10254504588016</c:v>
                </c:pt>
                <c:pt idx="7">
                  <c:v>184.22801996806197</c:v>
                </c:pt>
                <c:pt idx="8">
                  <c:v>177.9373868532538</c:v>
                </c:pt>
                <c:pt idx="9">
                  <c:v>160.37111101917293</c:v>
                </c:pt>
                <c:pt idx="10">
                  <c:v>157.26481682381939</c:v>
                </c:pt>
                <c:pt idx="11">
                  <c:v>183.67040218091029</c:v>
                </c:pt>
                <c:pt idx="12">
                  <c:v>183.57216385228389</c:v>
                </c:pt>
                <c:pt idx="13">
                  <c:v>184.34489027001121</c:v>
                </c:pt>
                <c:pt idx="14">
                  <c:v>185.30029063682937</c:v>
                </c:pt>
                <c:pt idx="15">
                  <c:v>180.71118225246573</c:v>
                </c:pt>
                <c:pt idx="16">
                  <c:v>163.62037503682939</c:v>
                </c:pt>
                <c:pt idx="17">
                  <c:v>162.01318720319304</c:v>
                </c:pt>
                <c:pt idx="18">
                  <c:v>190.78294496055668</c:v>
                </c:pt>
                <c:pt idx="19">
                  <c:v>191.69297739610209</c:v>
                </c:pt>
                <c:pt idx="20">
                  <c:v>191.78059333811211</c:v>
                </c:pt>
                <c:pt idx="21">
                  <c:v>192.19297241194039</c:v>
                </c:pt>
                <c:pt idx="22">
                  <c:v>186.70845885995038</c:v>
                </c:pt>
                <c:pt idx="23">
                  <c:v>169.00404743568774</c:v>
                </c:pt>
                <c:pt idx="24">
                  <c:v>167.41171204923313</c:v>
                </c:pt>
                <c:pt idx="25">
                  <c:v>196.71503080859682</c:v>
                </c:pt>
                <c:pt idx="26">
                  <c:v>198.55721342923317</c:v>
                </c:pt>
                <c:pt idx="27">
                  <c:v>200.07589158714222</c:v>
                </c:pt>
                <c:pt idx="28">
                  <c:v>201.22198995723315</c:v>
                </c:pt>
                <c:pt idx="29">
                  <c:v>196.46881583332407</c:v>
                </c:pt>
                <c:pt idx="30">
                  <c:v>179.7035217259604</c:v>
                </c:pt>
                <c:pt idx="31">
                  <c:v>177.64004421777861</c:v>
                </c:pt>
                <c:pt idx="32">
                  <c:v>208.15885710923317</c:v>
                </c:pt>
                <c:pt idx="33">
                  <c:v>210.05457536014228</c:v>
                </c:pt>
                <c:pt idx="34">
                  <c:v>212.26052458741492</c:v>
                </c:pt>
                <c:pt idx="35">
                  <c:v>214.36490418577858</c:v>
                </c:pt>
                <c:pt idx="36">
                  <c:v>209.26771178268774</c:v>
                </c:pt>
                <c:pt idx="37">
                  <c:v>191.17112422877861</c:v>
                </c:pt>
                <c:pt idx="38">
                  <c:v>189.06025107032409</c:v>
                </c:pt>
                <c:pt idx="39">
                  <c:v>220.18756383832411</c:v>
                </c:pt>
                <c:pt idx="40">
                  <c:v>221.53816997832408</c:v>
                </c:pt>
                <c:pt idx="41">
                  <c:v>221.41538722642503</c:v>
                </c:pt>
                <c:pt idx="42">
                  <c:v>221.34206729307141</c:v>
                </c:pt>
                <c:pt idx="43">
                  <c:v>214.00071779653601</c:v>
                </c:pt>
                <c:pt idx="44">
                  <c:v>192.47296309436422</c:v>
                </c:pt>
                <c:pt idx="45">
                  <c:v>188.02753383491969</c:v>
                </c:pt>
                <c:pt idx="46">
                  <c:v>218.45588028328336</c:v>
                </c:pt>
                <c:pt idx="47">
                  <c:v>218.58236410737425</c:v>
                </c:pt>
                <c:pt idx="48">
                  <c:v>219.80303267282883</c:v>
                </c:pt>
                <c:pt idx="49">
                  <c:v>220.1405660204652</c:v>
                </c:pt>
                <c:pt idx="50">
                  <c:v>213.97620580791971</c:v>
                </c:pt>
                <c:pt idx="51">
                  <c:v>194.30180675010155</c:v>
                </c:pt>
                <c:pt idx="52">
                  <c:v>191.73136306928339</c:v>
                </c:pt>
                <c:pt idx="53">
                  <c:v>223.24529535446516</c:v>
                </c:pt>
                <c:pt idx="54">
                  <c:v>224.33404877428336</c:v>
                </c:pt>
                <c:pt idx="55">
                  <c:v>225.73418645828335</c:v>
                </c:pt>
                <c:pt idx="56">
                  <c:v>227.31163863764701</c:v>
                </c:pt>
                <c:pt idx="57">
                  <c:v>221.65358158219249</c:v>
                </c:pt>
                <c:pt idx="58">
                  <c:v>202.33758131701063</c:v>
                </c:pt>
                <c:pt idx="59">
                  <c:v>199.90080021564697</c:v>
                </c:pt>
                <c:pt idx="60">
                  <c:v>232.21721961846521</c:v>
                </c:pt>
                <c:pt idx="61">
                  <c:v>233.46516013282883</c:v>
                </c:pt>
                <c:pt idx="62">
                  <c:v>234.95300309246517</c:v>
                </c:pt>
                <c:pt idx="63">
                  <c:v>235.83405813046517</c:v>
                </c:pt>
                <c:pt idx="64">
                  <c:v>230.12958288064704</c:v>
                </c:pt>
                <c:pt idx="65">
                  <c:v>209.808554600647</c:v>
                </c:pt>
                <c:pt idx="66">
                  <c:v>206.57048569337428</c:v>
                </c:pt>
                <c:pt idx="67">
                  <c:v>237.91818126501065</c:v>
                </c:pt>
                <c:pt idx="68">
                  <c:v>238.30824552382887</c:v>
                </c:pt>
                <c:pt idx="69">
                  <c:v>238.98142898201067</c:v>
                </c:pt>
                <c:pt idx="70">
                  <c:v>238.97629126155607</c:v>
                </c:pt>
                <c:pt idx="71">
                  <c:v>232.52614171510152</c:v>
                </c:pt>
                <c:pt idx="72">
                  <c:v>212.1408541685561</c:v>
                </c:pt>
                <c:pt idx="73">
                  <c:v>208.82230097291972</c:v>
                </c:pt>
                <c:pt idx="74">
                  <c:v>240.63395978846523</c:v>
                </c:pt>
                <c:pt idx="75">
                  <c:v>241.54689513110151</c:v>
                </c:pt>
                <c:pt idx="76">
                  <c:v>242.9552518297379</c:v>
                </c:pt>
                <c:pt idx="77">
                  <c:v>244.04511514137431</c:v>
                </c:pt>
                <c:pt idx="78">
                  <c:v>238.09588727264702</c:v>
                </c:pt>
                <c:pt idx="79">
                  <c:v>217.70190325264699</c:v>
                </c:pt>
                <c:pt idx="80">
                  <c:v>213.99504366155611</c:v>
                </c:pt>
                <c:pt idx="81">
                  <c:v>234.96681934064702</c:v>
                </c:pt>
                <c:pt idx="82">
                  <c:v>235.28812591737426</c:v>
                </c:pt>
                <c:pt idx="83">
                  <c:v>235.89823472064705</c:v>
                </c:pt>
                <c:pt idx="84">
                  <c:v>229.85038401791974</c:v>
                </c:pt>
                <c:pt idx="85">
                  <c:v>215.20482951373793</c:v>
                </c:pt>
                <c:pt idx="86">
                  <c:v>203.96422382246521</c:v>
                </c:pt>
                <c:pt idx="87">
                  <c:v>203.44125608046519</c:v>
                </c:pt>
                <c:pt idx="88">
                  <c:v>217.21138296664702</c:v>
                </c:pt>
                <c:pt idx="89">
                  <c:v>231.98362451610157</c:v>
                </c:pt>
                <c:pt idx="90">
                  <c:v>232.97670137591967</c:v>
                </c:pt>
                <c:pt idx="91">
                  <c:v>233.79903217337426</c:v>
                </c:pt>
                <c:pt idx="92">
                  <c:v>217.49840976064701</c:v>
                </c:pt>
                <c:pt idx="93">
                  <c:v>209.76132614337422</c:v>
                </c:pt>
                <c:pt idx="94">
                  <c:v>209.09040318782883</c:v>
                </c:pt>
                <c:pt idx="95">
                  <c:v>252.18306414864699</c:v>
                </c:pt>
                <c:pt idx="96">
                  <c:v>255.41064330473793</c:v>
                </c:pt>
                <c:pt idx="97">
                  <c:v>255.84158775182885</c:v>
                </c:pt>
                <c:pt idx="98">
                  <c:v>256.09711046755609</c:v>
                </c:pt>
                <c:pt idx="99">
                  <c:v>250.477734268647</c:v>
                </c:pt>
                <c:pt idx="100">
                  <c:v>229.07277988028335</c:v>
                </c:pt>
                <c:pt idx="101">
                  <c:v>225.58399052819243</c:v>
                </c:pt>
                <c:pt idx="102">
                  <c:v>258.09891174101062</c:v>
                </c:pt>
                <c:pt idx="103">
                  <c:v>258.65598351519247</c:v>
                </c:pt>
                <c:pt idx="104">
                  <c:v>259.60783729801068</c:v>
                </c:pt>
                <c:pt idx="105">
                  <c:v>260.44737463201062</c:v>
                </c:pt>
                <c:pt idx="106">
                  <c:v>255.08876331464705</c:v>
                </c:pt>
                <c:pt idx="107">
                  <c:v>234.06546168973793</c:v>
                </c:pt>
                <c:pt idx="108">
                  <c:v>230.63152993382886</c:v>
                </c:pt>
                <c:pt idx="109">
                  <c:v>263.53485046573792</c:v>
                </c:pt>
                <c:pt idx="110">
                  <c:v>263.96482017737429</c:v>
                </c:pt>
                <c:pt idx="111">
                  <c:v>264.50932156610156</c:v>
                </c:pt>
                <c:pt idx="112">
                  <c:v>264.55597026901063</c:v>
                </c:pt>
                <c:pt idx="113">
                  <c:v>257.87650157382882</c:v>
                </c:pt>
                <c:pt idx="114">
                  <c:v>235.94607585919246</c:v>
                </c:pt>
                <c:pt idx="115">
                  <c:v>230.86560555955609</c:v>
                </c:pt>
                <c:pt idx="116">
                  <c:v>262.40036034282883</c:v>
                </c:pt>
                <c:pt idx="117">
                  <c:v>261.77345360028335</c:v>
                </c:pt>
                <c:pt idx="118">
                  <c:v>260.52343809591974</c:v>
                </c:pt>
                <c:pt idx="119">
                  <c:v>259.6480346843743</c:v>
                </c:pt>
                <c:pt idx="120">
                  <c:v>252.25230082210157</c:v>
                </c:pt>
                <c:pt idx="121">
                  <c:v>230.28890383819245</c:v>
                </c:pt>
                <c:pt idx="122">
                  <c:v>225.14846737428337</c:v>
                </c:pt>
                <c:pt idx="123">
                  <c:v>256.28662780946519</c:v>
                </c:pt>
                <c:pt idx="124">
                  <c:v>256.25734335882885</c:v>
                </c:pt>
                <c:pt idx="125">
                  <c:v>256.53484498337423</c:v>
                </c:pt>
                <c:pt idx="126">
                  <c:v>256.60297052246523</c:v>
                </c:pt>
                <c:pt idx="127">
                  <c:v>250.7071048342834</c:v>
                </c:pt>
                <c:pt idx="128">
                  <c:v>229.63278934301061</c:v>
                </c:pt>
                <c:pt idx="129">
                  <c:v>225.87735899110152</c:v>
                </c:pt>
                <c:pt idx="130">
                  <c:v>257.90767660019242</c:v>
                </c:pt>
                <c:pt idx="131">
                  <c:v>258.13761315528336</c:v>
                </c:pt>
                <c:pt idx="132">
                  <c:v>258.35209083010153</c:v>
                </c:pt>
                <c:pt idx="133">
                  <c:v>258.0400961971925</c:v>
                </c:pt>
                <c:pt idx="134">
                  <c:v>251.92405738446519</c:v>
                </c:pt>
                <c:pt idx="135">
                  <c:v>229.7612299497379</c:v>
                </c:pt>
                <c:pt idx="136">
                  <c:v>224.83186617555612</c:v>
                </c:pt>
                <c:pt idx="137">
                  <c:v>255.64776376610155</c:v>
                </c:pt>
                <c:pt idx="138">
                  <c:v>254.88063435182883</c:v>
                </c:pt>
                <c:pt idx="139">
                  <c:v>253.87671085446522</c:v>
                </c:pt>
                <c:pt idx="140">
                  <c:v>253.09184199173791</c:v>
                </c:pt>
                <c:pt idx="141">
                  <c:v>246.01212240282885</c:v>
                </c:pt>
                <c:pt idx="142">
                  <c:v>224.17142174301063</c:v>
                </c:pt>
                <c:pt idx="143">
                  <c:v>219.19499599628335</c:v>
                </c:pt>
                <c:pt idx="144">
                  <c:v>249.56385240673788</c:v>
                </c:pt>
                <c:pt idx="145">
                  <c:v>249.10645932882886</c:v>
                </c:pt>
                <c:pt idx="146">
                  <c:v>248.32662239355608</c:v>
                </c:pt>
                <c:pt idx="147">
                  <c:v>247.55672226628337</c:v>
                </c:pt>
                <c:pt idx="148">
                  <c:v>241.07968114246518</c:v>
                </c:pt>
                <c:pt idx="149">
                  <c:v>219.84342073973789</c:v>
                </c:pt>
                <c:pt idx="150">
                  <c:v>214.82727026337426</c:v>
                </c:pt>
                <c:pt idx="151">
                  <c:v>244.435012521647</c:v>
                </c:pt>
                <c:pt idx="152">
                  <c:v>243.7339266395561</c:v>
                </c:pt>
                <c:pt idx="153">
                  <c:v>242.64504229773792</c:v>
                </c:pt>
                <c:pt idx="154">
                  <c:v>241.5560681335561</c:v>
                </c:pt>
                <c:pt idx="155">
                  <c:v>234.62396642246517</c:v>
                </c:pt>
                <c:pt idx="156">
                  <c:v>213.15675552773797</c:v>
                </c:pt>
                <c:pt idx="157">
                  <c:v>208.10085612691972</c:v>
                </c:pt>
                <c:pt idx="158">
                  <c:v>236.51252931428337</c:v>
                </c:pt>
                <c:pt idx="159">
                  <c:v>234.73575767973793</c:v>
                </c:pt>
                <c:pt idx="160">
                  <c:v>233.23971836319245</c:v>
                </c:pt>
                <c:pt idx="161">
                  <c:v>231.3475022673743</c:v>
                </c:pt>
                <c:pt idx="162">
                  <c:v>224.05529184755613</c:v>
                </c:pt>
                <c:pt idx="163">
                  <c:v>202.48504282355606</c:v>
                </c:pt>
                <c:pt idx="164">
                  <c:v>197.19858781791973</c:v>
                </c:pt>
                <c:pt idx="165">
                  <c:v>224.82887431991975</c:v>
                </c:pt>
                <c:pt idx="166">
                  <c:v>224.28577748172785</c:v>
                </c:pt>
                <c:pt idx="167">
                  <c:v>224.35569989899051</c:v>
                </c:pt>
                <c:pt idx="168">
                  <c:v>223.96168525779871</c:v>
                </c:pt>
                <c:pt idx="169">
                  <c:v>217.99453518760686</c:v>
                </c:pt>
                <c:pt idx="170">
                  <c:v>198.84869120050593</c:v>
                </c:pt>
                <c:pt idx="171">
                  <c:v>194.07637142141493</c:v>
                </c:pt>
                <c:pt idx="172">
                  <c:v>220.87498336605137</c:v>
                </c:pt>
                <c:pt idx="173">
                  <c:v>219.46004390814227</c:v>
                </c:pt>
                <c:pt idx="174">
                  <c:v>218.07263995286951</c:v>
                </c:pt>
                <c:pt idx="175">
                  <c:v>216.07210360486954</c:v>
                </c:pt>
                <c:pt idx="176">
                  <c:v>208.28677692486957</c:v>
                </c:pt>
                <c:pt idx="177">
                  <c:v>187.75072767577865</c:v>
                </c:pt>
                <c:pt idx="178">
                  <c:v>182.07610511214227</c:v>
                </c:pt>
                <c:pt idx="179">
                  <c:v>207.25726491286954</c:v>
                </c:pt>
                <c:pt idx="180">
                  <c:v>205.50545325323318</c:v>
                </c:pt>
                <c:pt idx="181">
                  <c:v>160.47346045105132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5-4E58-8A20-E19D899836BD}"/>
            </c:ext>
          </c:extLst>
        </c:ser>
        <c:ser>
          <c:idx val="8"/>
          <c:order val="2"/>
          <c:tx>
            <c:strRef>
              <c:f>ForecastGraph!$L$31</c:f>
              <c:strCache>
                <c:ptCount val="1"/>
                <c:pt idx="0">
                  <c:v>Peak day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ForecastGraph!$B$32:$B$213</c:f>
              <c:numCache>
                <c:formatCode>m/d/yyyy</c:formatCode>
                <c:ptCount val="18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  <c:pt idx="173">
                  <c:v>44278</c:v>
                </c:pt>
                <c:pt idx="174">
                  <c:v>44279</c:v>
                </c:pt>
                <c:pt idx="175">
                  <c:v>44280</c:v>
                </c:pt>
                <c:pt idx="176">
                  <c:v>44281</c:v>
                </c:pt>
                <c:pt idx="177">
                  <c:v>44282</c:v>
                </c:pt>
                <c:pt idx="178">
                  <c:v>44283</c:v>
                </c:pt>
                <c:pt idx="179">
                  <c:v>44284</c:v>
                </c:pt>
                <c:pt idx="180">
                  <c:v>44285</c:v>
                </c:pt>
                <c:pt idx="181">
                  <c:v>44286</c:v>
                </c:pt>
              </c:numCache>
            </c:numRef>
          </c:cat>
          <c:val>
            <c:numRef>
              <c:f>ForecastGraph!$L$32:$L$213</c:f>
              <c:numCache>
                <c:formatCode>0.0</c:formatCode>
                <c:ptCount val="182"/>
                <c:pt idx="0">
                  <c:v>530.6551466870726</c:v>
                </c:pt>
                <c:pt idx="1">
                  <c:v>530.6551466870726</c:v>
                </c:pt>
                <c:pt idx="2">
                  <c:v>530.6551466870726</c:v>
                </c:pt>
                <c:pt idx="3">
                  <c:v>530.6551466870726</c:v>
                </c:pt>
                <c:pt idx="4">
                  <c:v>530.6551466870726</c:v>
                </c:pt>
                <c:pt idx="5">
                  <c:v>530.6551466870726</c:v>
                </c:pt>
                <c:pt idx="6">
                  <c:v>530.6551466870726</c:v>
                </c:pt>
                <c:pt idx="7">
                  <c:v>530.6551466870726</c:v>
                </c:pt>
                <c:pt idx="8">
                  <c:v>530.6551466870726</c:v>
                </c:pt>
                <c:pt idx="9">
                  <c:v>530.6551466870726</c:v>
                </c:pt>
                <c:pt idx="10">
                  <c:v>530.6551466870726</c:v>
                </c:pt>
                <c:pt idx="11">
                  <c:v>530.6551466870726</c:v>
                </c:pt>
                <c:pt idx="12">
                  <c:v>530.6551466870726</c:v>
                </c:pt>
                <c:pt idx="13">
                  <c:v>530.6551466870726</c:v>
                </c:pt>
                <c:pt idx="14">
                  <c:v>530.6551466870726</c:v>
                </c:pt>
                <c:pt idx="15">
                  <c:v>530.6551466870726</c:v>
                </c:pt>
                <c:pt idx="16">
                  <c:v>530.6551466870726</c:v>
                </c:pt>
                <c:pt idx="17">
                  <c:v>530.6551466870726</c:v>
                </c:pt>
                <c:pt idx="18">
                  <c:v>530.6551466870726</c:v>
                </c:pt>
                <c:pt idx="19">
                  <c:v>530.6551466870726</c:v>
                </c:pt>
                <c:pt idx="20">
                  <c:v>530.6551466870726</c:v>
                </c:pt>
                <c:pt idx="21">
                  <c:v>530.6551466870726</c:v>
                </c:pt>
                <c:pt idx="22">
                  <c:v>530.6551466870726</c:v>
                </c:pt>
                <c:pt idx="23">
                  <c:v>530.6551466870726</c:v>
                </c:pt>
                <c:pt idx="24">
                  <c:v>530.6551466870726</c:v>
                </c:pt>
                <c:pt idx="25">
                  <c:v>530.6551466870726</c:v>
                </c:pt>
                <c:pt idx="26">
                  <c:v>530.6551466870726</c:v>
                </c:pt>
                <c:pt idx="27">
                  <c:v>530.6551466870726</c:v>
                </c:pt>
                <c:pt idx="28">
                  <c:v>530.6551466870726</c:v>
                </c:pt>
                <c:pt idx="29">
                  <c:v>530.6551466870726</c:v>
                </c:pt>
                <c:pt idx="30">
                  <c:v>530.6551466870726</c:v>
                </c:pt>
                <c:pt idx="31">
                  <c:v>530.6551466870726</c:v>
                </c:pt>
                <c:pt idx="32">
                  <c:v>530.6551466870726</c:v>
                </c:pt>
                <c:pt idx="33">
                  <c:v>530.6551466870726</c:v>
                </c:pt>
                <c:pt idx="34">
                  <c:v>530.6551466870726</c:v>
                </c:pt>
                <c:pt idx="35">
                  <c:v>530.6551466870726</c:v>
                </c:pt>
                <c:pt idx="36">
                  <c:v>530.6551466870726</c:v>
                </c:pt>
                <c:pt idx="37">
                  <c:v>530.6551466870726</c:v>
                </c:pt>
                <c:pt idx="38">
                  <c:v>530.6551466870726</c:v>
                </c:pt>
                <c:pt idx="39">
                  <c:v>530.6551466870726</c:v>
                </c:pt>
                <c:pt idx="40">
                  <c:v>530.6551466870726</c:v>
                </c:pt>
                <c:pt idx="41">
                  <c:v>530.6551466870726</c:v>
                </c:pt>
                <c:pt idx="42">
                  <c:v>530.6551466870726</c:v>
                </c:pt>
                <c:pt idx="43">
                  <c:v>530.6551466870726</c:v>
                </c:pt>
                <c:pt idx="44">
                  <c:v>530.6551466870726</c:v>
                </c:pt>
                <c:pt idx="45">
                  <c:v>530.6551466870726</c:v>
                </c:pt>
                <c:pt idx="46">
                  <c:v>530.6551466870726</c:v>
                </c:pt>
                <c:pt idx="47">
                  <c:v>530.6551466870726</c:v>
                </c:pt>
                <c:pt idx="48">
                  <c:v>530.6551466870726</c:v>
                </c:pt>
                <c:pt idx="49">
                  <c:v>530.6551466870726</c:v>
                </c:pt>
                <c:pt idx="50">
                  <c:v>530.6551466870726</c:v>
                </c:pt>
                <c:pt idx="51">
                  <c:v>530.6551466870726</c:v>
                </c:pt>
                <c:pt idx="52">
                  <c:v>530.6551466870726</c:v>
                </c:pt>
                <c:pt idx="53">
                  <c:v>530.6551466870726</c:v>
                </c:pt>
                <c:pt idx="54">
                  <c:v>530.6551466870726</c:v>
                </c:pt>
                <c:pt idx="55">
                  <c:v>530.6551466870726</c:v>
                </c:pt>
                <c:pt idx="56">
                  <c:v>530.6551466870726</c:v>
                </c:pt>
                <c:pt idx="57">
                  <c:v>530.6551466870726</c:v>
                </c:pt>
                <c:pt idx="58">
                  <c:v>530.6551466870726</c:v>
                </c:pt>
                <c:pt idx="59">
                  <c:v>530.6551466870726</c:v>
                </c:pt>
                <c:pt idx="60">
                  <c:v>530.6551466870726</c:v>
                </c:pt>
                <c:pt idx="61">
                  <c:v>530.6551466870726</c:v>
                </c:pt>
                <c:pt idx="62">
                  <c:v>530.6551466870726</c:v>
                </c:pt>
                <c:pt idx="63">
                  <c:v>530.6551466870726</c:v>
                </c:pt>
                <c:pt idx="64">
                  <c:v>530.6551466870726</c:v>
                </c:pt>
                <c:pt idx="65">
                  <c:v>530.6551466870726</c:v>
                </c:pt>
                <c:pt idx="66">
                  <c:v>530.6551466870726</c:v>
                </c:pt>
                <c:pt idx="67">
                  <c:v>530.6551466870726</c:v>
                </c:pt>
                <c:pt idx="68">
                  <c:v>530.6551466870726</c:v>
                </c:pt>
                <c:pt idx="69">
                  <c:v>530.6551466870726</c:v>
                </c:pt>
                <c:pt idx="70">
                  <c:v>530.6551466870726</c:v>
                </c:pt>
                <c:pt idx="71">
                  <c:v>530.6551466870726</c:v>
                </c:pt>
                <c:pt idx="72">
                  <c:v>530.6551466870726</c:v>
                </c:pt>
                <c:pt idx="73">
                  <c:v>530.6551466870726</c:v>
                </c:pt>
                <c:pt idx="74">
                  <c:v>530.6551466870726</c:v>
                </c:pt>
                <c:pt idx="75">
                  <c:v>530.6551466870726</c:v>
                </c:pt>
                <c:pt idx="76">
                  <c:v>530.6551466870726</c:v>
                </c:pt>
                <c:pt idx="77">
                  <c:v>530.6551466870726</c:v>
                </c:pt>
                <c:pt idx="78">
                  <c:v>530.6551466870726</c:v>
                </c:pt>
                <c:pt idx="79">
                  <c:v>530.6551466870726</c:v>
                </c:pt>
                <c:pt idx="80">
                  <c:v>530.6551466870726</c:v>
                </c:pt>
                <c:pt idx="81">
                  <c:v>530.6551466870726</c:v>
                </c:pt>
                <c:pt idx="82">
                  <c:v>530.6551466870726</c:v>
                </c:pt>
                <c:pt idx="83">
                  <c:v>530.6551466870726</c:v>
                </c:pt>
                <c:pt idx="84">
                  <c:v>530.6551466870726</c:v>
                </c:pt>
                <c:pt idx="85">
                  <c:v>530.6551466870726</c:v>
                </c:pt>
                <c:pt idx="86">
                  <c:v>530.6551466870726</c:v>
                </c:pt>
                <c:pt idx="87">
                  <c:v>530.6551466870726</c:v>
                </c:pt>
                <c:pt idx="88">
                  <c:v>530.6551466870726</c:v>
                </c:pt>
                <c:pt idx="89">
                  <c:v>530.6551466870726</c:v>
                </c:pt>
                <c:pt idx="90">
                  <c:v>530.6551466870726</c:v>
                </c:pt>
                <c:pt idx="91">
                  <c:v>530.6551466870726</c:v>
                </c:pt>
                <c:pt idx="92">
                  <c:v>530.6551466870726</c:v>
                </c:pt>
                <c:pt idx="93">
                  <c:v>530.6551466870726</c:v>
                </c:pt>
                <c:pt idx="94">
                  <c:v>530.6551466870726</c:v>
                </c:pt>
                <c:pt idx="95">
                  <c:v>530.6551466870726</c:v>
                </c:pt>
                <c:pt idx="96">
                  <c:v>530.6551466870726</c:v>
                </c:pt>
                <c:pt idx="97">
                  <c:v>530.6551466870726</c:v>
                </c:pt>
                <c:pt idx="98">
                  <c:v>530.6551466870726</c:v>
                </c:pt>
                <c:pt idx="99">
                  <c:v>530.6551466870726</c:v>
                </c:pt>
                <c:pt idx="100">
                  <c:v>530.6551466870726</c:v>
                </c:pt>
                <c:pt idx="101">
                  <c:v>530.6551466870726</c:v>
                </c:pt>
                <c:pt idx="102">
                  <c:v>530.6551466870726</c:v>
                </c:pt>
                <c:pt idx="103">
                  <c:v>530.6551466870726</c:v>
                </c:pt>
                <c:pt idx="104">
                  <c:v>530.6551466870726</c:v>
                </c:pt>
                <c:pt idx="105">
                  <c:v>530.6551466870726</c:v>
                </c:pt>
                <c:pt idx="106">
                  <c:v>530.6551466870726</c:v>
                </c:pt>
                <c:pt idx="107">
                  <c:v>530.6551466870726</c:v>
                </c:pt>
                <c:pt idx="108">
                  <c:v>530.6551466870726</c:v>
                </c:pt>
                <c:pt idx="109">
                  <c:v>530.6551466870726</c:v>
                </c:pt>
                <c:pt idx="110">
                  <c:v>530.6551466870726</c:v>
                </c:pt>
                <c:pt idx="111">
                  <c:v>530.6551466870726</c:v>
                </c:pt>
                <c:pt idx="112">
                  <c:v>530.6551466870726</c:v>
                </c:pt>
                <c:pt idx="113">
                  <c:v>530.6551466870726</c:v>
                </c:pt>
                <c:pt idx="114">
                  <c:v>530.6551466870726</c:v>
                </c:pt>
                <c:pt idx="115">
                  <c:v>530.6551466870726</c:v>
                </c:pt>
                <c:pt idx="116">
                  <c:v>530.6551466870726</c:v>
                </c:pt>
                <c:pt idx="117">
                  <c:v>530.6551466870726</c:v>
                </c:pt>
                <c:pt idx="118">
                  <c:v>530.6551466870726</c:v>
                </c:pt>
                <c:pt idx="119">
                  <c:v>530.6551466870726</c:v>
                </c:pt>
                <c:pt idx="120">
                  <c:v>530.6551466870726</c:v>
                </c:pt>
                <c:pt idx="121">
                  <c:v>530.6551466870726</c:v>
                </c:pt>
                <c:pt idx="122">
                  <c:v>530.6551466870726</c:v>
                </c:pt>
                <c:pt idx="123">
                  <c:v>530.6551466870726</c:v>
                </c:pt>
                <c:pt idx="124">
                  <c:v>530.6551466870726</c:v>
                </c:pt>
                <c:pt idx="125">
                  <c:v>530.6551466870726</c:v>
                </c:pt>
                <c:pt idx="126">
                  <c:v>530.6551466870726</c:v>
                </c:pt>
                <c:pt idx="127">
                  <c:v>530.6551466870726</c:v>
                </c:pt>
                <c:pt idx="128">
                  <c:v>530.6551466870726</c:v>
                </c:pt>
                <c:pt idx="129">
                  <c:v>530.6551466870726</c:v>
                </c:pt>
                <c:pt idx="130">
                  <c:v>530.6551466870726</c:v>
                </c:pt>
                <c:pt idx="131">
                  <c:v>530.6551466870726</c:v>
                </c:pt>
                <c:pt idx="132">
                  <c:v>530.6551466870726</c:v>
                </c:pt>
                <c:pt idx="133">
                  <c:v>530.6551466870726</c:v>
                </c:pt>
                <c:pt idx="134">
                  <c:v>530.6551466870726</c:v>
                </c:pt>
                <c:pt idx="135">
                  <c:v>530.6551466870726</c:v>
                </c:pt>
                <c:pt idx="136">
                  <c:v>530.6551466870726</c:v>
                </c:pt>
                <c:pt idx="137">
                  <c:v>530.6551466870726</c:v>
                </c:pt>
                <c:pt idx="138">
                  <c:v>530.6551466870726</c:v>
                </c:pt>
                <c:pt idx="139">
                  <c:v>530.6551466870726</c:v>
                </c:pt>
                <c:pt idx="140">
                  <c:v>530.6551466870726</c:v>
                </c:pt>
                <c:pt idx="141">
                  <c:v>530.6551466870726</c:v>
                </c:pt>
                <c:pt idx="142">
                  <c:v>530.6551466870726</c:v>
                </c:pt>
                <c:pt idx="143">
                  <c:v>530.6551466870726</c:v>
                </c:pt>
                <c:pt idx="144">
                  <c:v>530.6551466870726</c:v>
                </c:pt>
                <c:pt idx="145">
                  <c:v>530.6551466870726</c:v>
                </c:pt>
                <c:pt idx="146">
                  <c:v>530.6551466870726</c:v>
                </c:pt>
                <c:pt idx="147">
                  <c:v>530.6551466870726</c:v>
                </c:pt>
                <c:pt idx="148">
                  <c:v>530.6551466870726</c:v>
                </c:pt>
                <c:pt idx="149">
                  <c:v>530.6551466870726</c:v>
                </c:pt>
                <c:pt idx="150">
                  <c:v>530.6551466870726</c:v>
                </c:pt>
                <c:pt idx="151">
                  <c:v>530.6551466870726</c:v>
                </c:pt>
                <c:pt idx="152">
                  <c:v>530.6551466870726</c:v>
                </c:pt>
                <c:pt idx="153">
                  <c:v>530.6551466870726</c:v>
                </c:pt>
                <c:pt idx="154">
                  <c:v>530.6551466870726</c:v>
                </c:pt>
                <c:pt idx="155">
                  <c:v>530.6551466870726</c:v>
                </c:pt>
                <c:pt idx="156">
                  <c:v>530.6551466870726</c:v>
                </c:pt>
                <c:pt idx="157">
                  <c:v>530.6551466870726</c:v>
                </c:pt>
                <c:pt idx="158">
                  <c:v>530.6551466870726</c:v>
                </c:pt>
                <c:pt idx="159">
                  <c:v>530.6551466870726</c:v>
                </c:pt>
                <c:pt idx="160">
                  <c:v>530.6551466870726</c:v>
                </c:pt>
                <c:pt idx="161">
                  <c:v>530.6551466870726</c:v>
                </c:pt>
                <c:pt idx="162">
                  <c:v>530.6551466870726</c:v>
                </c:pt>
                <c:pt idx="163">
                  <c:v>530.6551466870726</c:v>
                </c:pt>
                <c:pt idx="164">
                  <c:v>530.6551466870726</c:v>
                </c:pt>
                <c:pt idx="165">
                  <c:v>530.6551466870726</c:v>
                </c:pt>
                <c:pt idx="166">
                  <c:v>530.6551466870726</c:v>
                </c:pt>
                <c:pt idx="167">
                  <c:v>530.6551466870726</c:v>
                </c:pt>
                <c:pt idx="168">
                  <c:v>530.6551466870726</c:v>
                </c:pt>
                <c:pt idx="169">
                  <c:v>530.6551466870726</c:v>
                </c:pt>
                <c:pt idx="170">
                  <c:v>530.6551466870726</c:v>
                </c:pt>
                <c:pt idx="171">
                  <c:v>530.6551466870726</c:v>
                </c:pt>
                <c:pt idx="172">
                  <c:v>530.6551466870726</c:v>
                </c:pt>
                <c:pt idx="173">
                  <c:v>530.6551466870726</c:v>
                </c:pt>
                <c:pt idx="174">
                  <c:v>530.6551466870726</c:v>
                </c:pt>
                <c:pt idx="175">
                  <c:v>530.6551466870726</c:v>
                </c:pt>
                <c:pt idx="176">
                  <c:v>530.6551466870726</c:v>
                </c:pt>
                <c:pt idx="177">
                  <c:v>530.6551466870726</c:v>
                </c:pt>
                <c:pt idx="178">
                  <c:v>530.6551466870726</c:v>
                </c:pt>
                <c:pt idx="179">
                  <c:v>530.6551466870726</c:v>
                </c:pt>
                <c:pt idx="180">
                  <c:v>530.6551466870726</c:v>
                </c:pt>
                <c:pt idx="181">
                  <c:v>530.6551466870726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5-4E58-8A20-E19D899836BD}"/>
            </c:ext>
          </c:extLst>
        </c:ser>
        <c:ser>
          <c:idx val="0"/>
          <c:order val="3"/>
          <c:tx>
            <c:strRef>
              <c:f>ForecastGraph!$K$31</c:f>
              <c:strCache>
                <c:ptCount val="1"/>
                <c:pt idx="0">
                  <c:v>Seasonal Normal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ForecastGraph!$K$32:$K$213</c:f>
              <c:numCache>
                <c:formatCode>0.0</c:formatCode>
                <c:ptCount val="182"/>
                <c:pt idx="0">
                  <c:v>212.00477943715291</c:v>
                </c:pt>
                <c:pt idx="1">
                  <c:v>207.82275530078925</c:v>
                </c:pt>
                <c:pt idx="2">
                  <c:v>191.41628874624382</c:v>
                </c:pt>
                <c:pt idx="3">
                  <c:v>189.3453559371529</c:v>
                </c:pt>
                <c:pt idx="4">
                  <c:v>218.10583987351652</c:v>
                </c:pt>
                <c:pt idx="5">
                  <c:v>220.117613728062</c:v>
                </c:pt>
                <c:pt idx="6">
                  <c:v>221.97676820078925</c:v>
                </c:pt>
                <c:pt idx="7">
                  <c:v>223.48226124624378</c:v>
                </c:pt>
                <c:pt idx="8">
                  <c:v>218.58466256525381</c:v>
                </c:pt>
                <c:pt idx="9">
                  <c:v>200.67693160244568</c:v>
                </c:pt>
                <c:pt idx="10">
                  <c:v>198.01563306691028</c:v>
                </c:pt>
                <c:pt idx="11">
                  <c:v>227.70034816691029</c:v>
                </c:pt>
                <c:pt idx="12">
                  <c:v>228.83216103137482</c:v>
                </c:pt>
                <c:pt idx="13">
                  <c:v>230.99073830410214</c:v>
                </c:pt>
                <c:pt idx="14">
                  <c:v>233.17842228592028</c:v>
                </c:pt>
                <c:pt idx="15">
                  <c:v>229.37237625864756</c:v>
                </c:pt>
                <c:pt idx="16">
                  <c:v>211.02772709501122</c:v>
                </c:pt>
                <c:pt idx="17">
                  <c:v>209.03501127682938</c:v>
                </c:pt>
                <c:pt idx="18">
                  <c:v>240.53016795864758</c:v>
                </c:pt>
                <c:pt idx="19">
                  <c:v>241.27938507682939</c:v>
                </c:pt>
                <c:pt idx="20">
                  <c:v>241.20092851402123</c:v>
                </c:pt>
                <c:pt idx="21">
                  <c:v>241.7653570512131</c:v>
                </c:pt>
                <c:pt idx="22">
                  <c:v>236.1379751611322</c:v>
                </c:pt>
                <c:pt idx="23">
                  <c:v>216.27722963468773</c:v>
                </c:pt>
                <c:pt idx="24">
                  <c:v>214.15149654377859</c:v>
                </c:pt>
                <c:pt idx="25">
                  <c:v>246.15079476196047</c:v>
                </c:pt>
                <c:pt idx="26">
                  <c:v>248.46703615286953</c:v>
                </c:pt>
                <c:pt idx="27">
                  <c:v>250.7561249346877</c:v>
                </c:pt>
                <c:pt idx="28">
                  <c:v>252.34902748923315</c:v>
                </c:pt>
                <c:pt idx="29">
                  <c:v>248.05375029832408</c:v>
                </c:pt>
                <c:pt idx="30">
                  <c:v>229.80082907105134</c:v>
                </c:pt>
                <c:pt idx="31">
                  <c:v>227.44533694377861</c:v>
                </c:pt>
                <c:pt idx="32">
                  <c:v>260.51678378923316</c:v>
                </c:pt>
                <c:pt idx="33">
                  <c:v>262.411265707415</c:v>
                </c:pt>
                <c:pt idx="34">
                  <c:v>264.62730891650585</c:v>
                </c:pt>
                <c:pt idx="35">
                  <c:v>267.05234809832405</c:v>
                </c:pt>
                <c:pt idx="36">
                  <c:v>262.2444119165059</c:v>
                </c:pt>
                <c:pt idx="37">
                  <c:v>242.59072286196044</c:v>
                </c:pt>
                <c:pt idx="38">
                  <c:v>240.47273199832409</c:v>
                </c:pt>
                <c:pt idx="39">
                  <c:v>274.85839492559683</c:v>
                </c:pt>
                <c:pt idx="40">
                  <c:v>276.20982053468771</c:v>
                </c:pt>
                <c:pt idx="41">
                  <c:v>276.87234306278867</c:v>
                </c:pt>
                <c:pt idx="42">
                  <c:v>277.42131229998051</c:v>
                </c:pt>
                <c:pt idx="43">
                  <c:v>270.83338874626327</c:v>
                </c:pt>
                <c:pt idx="44">
                  <c:v>248.78412089254604</c:v>
                </c:pt>
                <c:pt idx="45">
                  <c:v>245.13783885701062</c:v>
                </c:pt>
                <c:pt idx="46">
                  <c:v>280.21568424791974</c:v>
                </c:pt>
                <c:pt idx="47">
                  <c:v>281.88246132973791</c:v>
                </c:pt>
                <c:pt idx="48">
                  <c:v>284.21038243882884</c:v>
                </c:pt>
                <c:pt idx="49">
                  <c:v>284.99357462973791</c:v>
                </c:pt>
                <c:pt idx="50">
                  <c:v>278.65957962973789</c:v>
                </c:pt>
                <c:pt idx="51">
                  <c:v>256.390030620647</c:v>
                </c:pt>
                <c:pt idx="52">
                  <c:v>252.63835444791974</c:v>
                </c:pt>
                <c:pt idx="53">
                  <c:v>287.00683173882879</c:v>
                </c:pt>
                <c:pt idx="54">
                  <c:v>287.48092115701064</c:v>
                </c:pt>
                <c:pt idx="55">
                  <c:v>288.73191561155608</c:v>
                </c:pt>
                <c:pt idx="56">
                  <c:v>290.32617036610156</c:v>
                </c:pt>
                <c:pt idx="57">
                  <c:v>284.64716842064701</c:v>
                </c:pt>
                <c:pt idx="58">
                  <c:v>263.09598166610152</c:v>
                </c:pt>
                <c:pt idx="59">
                  <c:v>260.5166817661015</c:v>
                </c:pt>
                <c:pt idx="60">
                  <c:v>296.75168326610157</c:v>
                </c:pt>
                <c:pt idx="61">
                  <c:v>298.45691604791972</c:v>
                </c:pt>
                <c:pt idx="62">
                  <c:v>299.9559996297379</c:v>
                </c:pt>
                <c:pt idx="63">
                  <c:v>300.82689908428335</c:v>
                </c:pt>
                <c:pt idx="64">
                  <c:v>295.42990806610158</c:v>
                </c:pt>
                <c:pt idx="65">
                  <c:v>272.93139195701065</c:v>
                </c:pt>
                <c:pt idx="66">
                  <c:v>269.07955496610157</c:v>
                </c:pt>
                <c:pt idx="67">
                  <c:v>305.06354840246519</c:v>
                </c:pt>
                <c:pt idx="68">
                  <c:v>306.53588592064705</c:v>
                </c:pt>
                <c:pt idx="69">
                  <c:v>307.84260288428339</c:v>
                </c:pt>
                <c:pt idx="70">
                  <c:v>308.29288263882881</c:v>
                </c:pt>
                <c:pt idx="71">
                  <c:v>302.29372337519243</c:v>
                </c:pt>
                <c:pt idx="72">
                  <c:v>278.96800151155611</c:v>
                </c:pt>
                <c:pt idx="73">
                  <c:v>274.69098114791973</c:v>
                </c:pt>
                <c:pt idx="74">
                  <c:v>310.55733939337432</c:v>
                </c:pt>
                <c:pt idx="75">
                  <c:v>311.31670917519244</c:v>
                </c:pt>
                <c:pt idx="76">
                  <c:v>312.28546924791971</c:v>
                </c:pt>
                <c:pt idx="77">
                  <c:v>313.69178008428338</c:v>
                </c:pt>
                <c:pt idx="78">
                  <c:v>308.03367646610155</c:v>
                </c:pt>
                <c:pt idx="79">
                  <c:v>285.28635587519244</c:v>
                </c:pt>
                <c:pt idx="80">
                  <c:v>280.44285277519248</c:v>
                </c:pt>
                <c:pt idx="81">
                  <c:v>303.93763832064701</c:v>
                </c:pt>
                <c:pt idx="82">
                  <c:v>304.8637511115561</c:v>
                </c:pt>
                <c:pt idx="83">
                  <c:v>305.93479361155613</c:v>
                </c:pt>
                <c:pt idx="84">
                  <c:v>299.37431916610154</c:v>
                </c:pt>
                <c:pt idx="85">
                  <c:v>280.05968026610157</c:v>
                </c:pt>
                <c:pt idx="86">
                  <c:v>271.27353135701065</c:v>
                </c:pt>
                <c:pt idx="87">
                  <c:v>270.60715107519246</c:v>
                </c:pt>
                <c:pt idx="88">
                  <c:v>283.98076732973794</c:v>
                </c:pt>
                <c:pt idx="89">
                  <c:v>301.50663444791974</c:v>
                </c:pt>
                <c:pt idx="90">
                  <c:v>301.61853833882878</c:v>
                </c:pt>
                <c:pt idx="91">
                  <c:v>301.85136576610154</c:v>
                </c:pt>
                <c:pt idx="92">
                  <c:v>281.99503583882881</c:v>
                </c:pt>
                <c:pt idx="93">
                  <c:v>273.54154240246515</c:v>
                </c:pt>
                <c:pt idx="94">
                  <c:v>272.43857931155611</c:v>
                </c:pt>
                <c:pt idx="95">
                  <c:v>321.19178909337427</c:v>
                </c:pt>
                <c:pt idx="96">
                  <c:v>323.14758100246519</c:v>
                </c:pt>
                <c:pt idx="97">
                  <c:v>322.64226783882884</c:v>
                </c:pt>
                <c:pt idx="98">
                  <c:v>322.43288019337427</c:v>
                </c:pt>
                <c:pt idx="99">
                  <c:v>316.19718125701064</c:v>
                </c:pt>
                <c:pt idx="100">
                  <c:v>292.302105820647</c:v>
                </c:pt>
                <c:pt idx="101">
                  <c:v>287.75734495701062</c:v>
                </c:pt>
                <c:pt idx="102">
                  <c:v>323.81658644791969</c:v>
                </c:pt>
                <c:pt idx="103">
                  <c:v>324.99533451155611</c:v>
                </c:pt>
                <c:pt idx="104">
                  <c:v>325.79279409337431</c:v>
                </c:pt>
                <c:pt idx="105">
                  <c:v>326.32049562973788</c:v>
                </c:pt>
                <c:pt idx="106">
                  <c:v>320.49549101155611</c:v>
                </c:pt>
                <c:pt idx="107">
                  <c:v>296.69593125701067</c:v>
                </c:pt>
                <c:pt idx="108">
                  <c:v>291.62913376610157</c:v>
                </c:pt>
                <c:pt idx="109">
                  <c:v>326.92801576610157</c:v>
                </c:pt>
                <c:pt idx="110">
                  <c:v>326.8943605115561</c:v>
                </c:pt>
                <c:pt idx="111">
                  <c:v>326.51046789337431</c:v>
                </c:pt>
                <c:pt idx="112">
                  <c:v>325.60995674791974</c:v>
                </c:pt>
                <c:pt idx="113">
                  <c:v>318.7742901388288</c:v>
                </c:pt>
                <c:pt idx="114">
                  <c:v>294.38635003882882</c:v>
                </c:pt>
                <c:pt idx="115">
                  <c:v>288.75877596610155</c:v>
                </c:pt>
                <c:pt idx="116">
                  <c:v>323.76244803882884</c:v>
                </c:pt>
                <c:pt idx="117">
                  <c:v>323.60639567519246</c:v>
                </c:pt>
                <c:pt idx="118">
                  <c:v>323.12580599337429</c:v>
                </c:pt>
                <c:pt idx="119">
                  <c:v>323.02735552064701</c:v>
                </c:pt>
                <c:pt idx="120">
                  <c:v>316.71080965701066</c:v>
                </c:pt>
                <c:pt idx="121">
                  <c:v>293.05173566610154</c:v>
                </c:pt>
                <c:pt idx="122">
                  <c:v>287.74139422973792</c:v>
                </c:pt>
                <c:pt idx="123">
                  <c:v>322.76285270246518</c:v>
                </c:pt>
                <c:pt idx="124">
                  <c:v>322.57978602064702</c:v>
                </c:pt>
                <c:pt idx="125">
                  <c:v>322.55020162064699</c:v>
                </c:pt>
                <c:pt idx="126">
                  <c:v>322.77725049337431</c:v>
                </c:pt>
                <c:pt idx="127">
                  <c:v>316.72550892064703</c:v>
                </c:pt>
                <c:pt idx="128">
                  <c:v>293.1429888479197</c:v>
                </c:pt>
                <c:pt idx="129">
                  <c:v>288.32625769337426</c:v>
                </c:pt>
                <c:pt idx="130">
                  <c:v>323.76920537519243</c:v>
                </c:pt>
                <c:pt idx="131">
                  <c:v>323.38016070246522</c:v>
                </c:pt>
                <c:pt idx="132">
                  <c:v>322.81984836610155</c:v>
                </c:pt>
                <c:pt idx="133">
                  <c:v>322.19938477519247</c:v>
                </c:pt>
                <c:pt idx="134">
                  <c:v>315.32106230246518</c:v>
                </c:pt>
                <c:pt idx="135">
                  <c:v>290.13963272973791</c:v>
                </c:pt>
                <c:pt idx="136">
                  <c:v>284.045939620647</c:v>
                </c:pt>
                <c:pt idx="137">
                  <c:v>317.63190692973791</c:v>
                </c:pt>
                <c:pt idx="138">
                  <c:v>316.70854057519244</c:v>
                </c:pt>
                <c:pt idx="139">
                  <c:v>316.16978716610157</c:v>
                </c:pt>
                <c:pt idx="140">
                  <c:v>315.38787647519246</c:v>
                </c:pt>
                <c:pt idx="141">
                  <c:v>308.15044794791976</c:v>
                </c:pt>
                <c:pt idx="142">
                  <c:v>284.24816380246517</c:v>
                </c:pt>
                <c:pt idx="143">
                  <c:v>278.11394670246517</c:v>
                </c:pt>
                <c:pt idx="144">
                  <c:v>310.46173622064697</c:v>
                </c:pt>
                <c:pt idx="145">
                  <c:v>308.76778783882884</c:v>
                </c:pt>
                <c:pt idx="146">
                  <c:v>307.52158510246517</c:v>
                </c:pt>
                <c:pt idx="147">
                  <c:v>306.13238372973791</c:v>
                </c:pt>
                <c:pt idx="148">
                  <c:v>298.72613543882881</c:v>
                </c:pt>
                <c:pt idx="149">
                  <c:v>275.00371792064698</c:v>
                </c:pt>
                <c:pt idx="150">
                  <c:v>269.19174998428338</c:v>
                </c:pt>
                <c:pt idx="151">
                  <c:v>301.30827075701063</c:v>
                </c:pt>
                <c:pt idx="152">
                  <c:v>300.14114868428339</c:v>
                </c:pt>
                <c:pt idx="153">
                  <c:v>298.89714272973788</c:v>
                </c:pt>
                <c:pt idx="154">
                  <c:v>297.65279948428338</c:v>
                </c:pt>
                <c:pt idx="155">
                  <c:v>290.41103842973791</c:v>
                </c:pt>
                <c:pt idx="156">
                  <c:v>266.37635676610159</c:v>
                </c:pt>
                <c:pt idx="157">
                  <c:v>259.97121291155611</c:v>
                </c:pt>
                <c:pt idx="158">
                  <c:v>290.90404357519247</c:v>
                </c:pt>
                <c:pt idx="159">
                  <c:v>288.9712169933743</c:v>
                </c:pt>
                <c:pt idx="160">
                  <c:v>287.32029730246518</c:v>
                </c:pt>
                <c:pt idx="161">
                  <c:v>286.2024816933743</c:v>
                </c:pt>
                <c:pt idx="162">
                  <c:v>279.38611728428339</c:v>
                </c:pt>
                <c:pt idx="163">
                  <c:v>255.85245743882879</c:v>
                </c:pt>
                <c:pt idx="164">
                  <c:v>250.38633672973791</c:v>
                </c:pt>
                <c:pt idx="165">
                  <c:v>281.2342405933743</c:v>
                </c:pt>
                <c:pt idx="166">
                  <c:v>281.46801850163695</c:v>
                </c:pt>
                <c:pt idx="167">
                  <c:v>282.01587778262689</c:v>
                </c:pt>
                <c:pt idx="168">
                  <c:v>281.91766148179869</c:v>
                </c:pt>
                <c:pt idx="169">
                  <c:v>276.41397711733413</c:v>
                </c:pt>
                <c:pt idx="170">
                  <c:v>255.19865948923319</c:v>
                </c:pt>
                <c:pt idx="171">
                  <c:v>249.02932800741496</c:v>
                </c:pt>
                <c:pt idx="172">
                  <c:v>278.67962193468776</c:v>
                </c:pt>
                <c:pt idx="173">
                  <c:v>276.48841156196045</c:v>
                </c:pt>
                <c:pt idx="174">
                  <c:v>273.86109229832408</c:v>
                </c:pt>
                <c:pt idx="175">
                  <c:v>271.2412541165059</c:v>
                </c:pt>
                <c:pt idx="176">
                  <c:v>263.45279722559684</c:v>
                </c:pt>
                <c:pt idx="177">
                  <c:v>240.81999503468774</c:v>
                </c:pt>
                <c:pt idx="178">
                  <c:v>234.67578742559681</c:v>
                </c:pt>
                <c:pt idx="179">
                  <c:v>263.04170993468773</c:v>
                </c:pt>
                <c:pt idx="180">
                  <c:v>261.90980502559682</c:v>
                </c:pt>
                <c:pt idx="181">
                  <c:v>214.26492558923314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5-4E58-8A20-E19D89983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25760"/>
        <c:axId val="171135744"/>
      </c:lineChart>
      <c:dateAx>
        <c:axId val="171125760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113574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711357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GB" sz="900"/>
                  <a:t>mcm/d</a:t>
                </a:r>
              </a:p>
            </c:rich>
          </c:tx>
          <c:layout>
            <c:manualLayout>
              <c:xMode val="edge"/>
              <c:yMode val="edge"/>
              <c:x val="1.1375400488732014E-2"/>
              <c:y val="0.366101649624113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1125760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5754201025353402E-2"/>
          <c:y val="0.87288131969929095"/>
          <c:w val="0.65240298867589852"/>
          <c:h val="4.09750226308416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25336091003107E-2"/>
          <c:y val="4.0677966101694912E-2"/>
          <c:w val="0.91313340227507755"/>
          <c:h val="0.79762439051843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TotalGraph!$B$32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TotalGraph!$C$32:$E$32</c:f>
              <c:numCache>
                <c:formatCode>#,##0</c:formatCode>
                <c:ptCount val="3"/>
                <c:pt idx="0">
                  <c:v>2635.7849999999994</c:v>
                </c:pt>
                <c:pt idx="1">
                  <c:v>2635.7849999999994</c:v>
                </c:pt>
                <c:pt idx="2">
                  <c:v>3209.4525004554557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0-4FAF-A3A8-D016500CDAAB}"/>
            </c:ext>
          </c:extLst>
        </c:ser>
        <c:ser>
          <c:idx val="1"/>
          <c:order val="1"/>
          <c:tx>
            <c:strRef>
              <c:f>TotalGraph!$B$33</c:f>
              <c:strCache>
                <c:ptCount val="1"/>
                <c:pt idx="0">
                  <c:v>Non-power daily metered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TotalGraph!$C$33:$E$33</c:f>
              <c:numCache>
                <c:formatCode>#,##0</c:formatCode>
                <c:ptCount val="3"/>
                <c:pt idx="0">
                  <c:v>4482.1005567379325</c:v>
                </c:pt>
                <c:pt idx="1">
                  <c:v>4497.7794480752782</c:v>
                </c:pt>
                <c:pt idx="2">
                  <c:v>4492.5120175250004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0-4FAF-A3A8-D016500CDAAB}"/>
            </c:ext>
          </c:extLst>
        </c:ser>
        <c:ser>
          <c:idx val="2"/>
          <c:order val="2"/>
          <c:tx>
            <c:strRef>
              <c:f>TotalGraph!$B$34</c:f>
              <c:strCache>
                <c:ptCount val="1"/>
                <c:pt idx="0">
                  <c:v>Total power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TotalGraph!$C$34:$E$34</c:f>
              <c:numCache>
                <c:formatCode>#,##0</c:formatCode>
                <c:ptCount val="3"/>
                <c:pt idx="0">
                  <c:v>10616.374298434408</c:v>
                </c:pt>
                <c:pt idx="1">
                  <c:v>10625.920040048404</c:v>
                </c:pt>
                <c:pt idx="2">
                  <c:v>11007.382326268364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0-4FAF-A3A8-D016500CDAAB}"/>
            </c:ext>
          </c:extLst>
        </c:ser>
        <c:ser>
          <c:idx val="3"/>
          <c:order val="3"/>
          <c:tx>
            <c:strRef>
              <c:f>TotalGraph!$B$35</c:f>
              <c:strCache>
                <c:ptCount val="1"/>
                <c:pt idx="0">
                  <c:v>Non daily metered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TotalGraph!$C$35:$E$35</c:f>
              <c:numCache>
                <c:formatCode>#,##0</c:formatCode>
                <c:ptCount val="3"/>
                <c:pt idx="0">
                  <c:v>30695.935328272728</c:v>
                </c:pt>
                <c:pt idx="1">
                  <c:v>30935.926256769078</c:v>
                </c:pt>
                <c:pt idx="2">
                  <c:v>29671.149588027267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50-4FAF-A3A8-D016500CDAAB}"/>
            </c:ext>
          </c:extLst>
        </c:ser>
        <c:ser>
          <c:idx val="4"/>
          <c:order val="4"/>
          <c:tx>
            <c:strRef>
              <c:f>TotalGraph!$B$36</c:f>
              <c:strCache>
                <c:ptCount val="1"/>
                <c:pt idx="0">
                  <c:v>Interconnector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TotalGraph!$C$36:$E$36</c:f>
              <c:numCache>
                <c:formatCode>#,##0</c:formatCode>
                <c:ptCount val="3"/>
                <c:pt idx="0">
                  <c:v>460.75400000000013</c:v>
                </c:pt>
                <c:pt idx="1">
                  <c:v>460.75400000000013</c:v>
                </c:pt>
                <c:pt idx="2">
                  <c:v>484.02000000000004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0-4FAF-A3A8-D016500CDAAB}"/>
            </c:ext>
          </c:extLst>
        </c:ser>
        <c:ser>
          <c:idx val="5"/>
          <c:order val="5"/>
          <c:tx>
            <c:strRef>
              <c:f>TotalGraph!$B$37</c:f>
              <c:strCache>
                <c:ptCount val="1"/>
                <c:pt idx="0">
                  <c:v>Storage injection</c:v>
                </c:pt>
              </c:strCache>
            </c:strRef>
          </c:tx>
          <c:spPr>
            <a:solidFill>
              <a:srgbClr val="800000"/>
            </a:solidFill>
            <a:ln w="25400">
              <a:noFill/>
            </a:ln>
          </c:spPr>
          <c:invertIfNegative val="0"/>
          <c:cat>
            <c:strRef>
              <c:f>TotalGraph!$C$31:$E$31</c:f>
              <c:strCache>
                <c:ptCount val="3"/>
                <c:pt idx="0">
                  <c:v>2019/20 Actual Demand</c:v>
                </c:pt>
                <c:pt idx="1">
                  <c:v>2019/20 Weather Corrected Demand</c:v>
                </c:pt>
                <c:pt idx="2">
                  <c:v>2020/21 Forecast</c:v>
                </c:pt>
              </c:strCache>
            </c:strRef>
          </c:cat>
          <c:val>
            <c:numRef>
              <c:f>TotalGraph!$C$37:$E$37</c:f>
              <c:numCache>
                <c:formatCode>#,##0</c:formatCode>
                <c:ptCount val="3"/>
                <c:pt idx="0">
                  <c:v>1359.9390000000005</c:v>
                </c:pt>
                <c:pt idx="1">
                  <c:v>1359.9390000000005</c:v>
                </c:pt>
                <c:pt idx="2">
                  <c:v>1723.0940000000046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50-4FAF-A3A8-D016500C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6264832"/>
        <c:axId val="166266368"/>
      </c:barChart>
      <c:catAx>
        <c:axId val="1662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62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2663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bcm</a:t>
                </a:r>
              </a:p>
            </c:rich>
          </c:tx>
          <c:layout>
            <c:manualLayout>
              <c:xMode val="edge"/>
              <c:yMode val="edge"/>
              <c:x val="1.1375425897849727E-2"/>
              <c:y val="0.4186441720251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6626483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5721293937293974E-2"/>
          <c:y val="0.92285101789176938"/>
          <c:w val="0.91370725507449102"/>
          <c:h val="4.23728103596557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</xdr:colOff>
      <xdr:row>2</xdr:row>
      <xdr:rowOff>44805</xdr:rowOff>
    </xdr:from>
    <xdr:to>
      <xdr:col>14</xdr:col>
      <xdr:colOff>136813</xdr:colOff>
      <xdr:row>22</xdr:row>
      <xdr:rowOff>64161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705971</xdr:colOff>
      <xdr:row>9</xdr:row>
      <xdr:rowOff>134470</xdr:rowOff>
    </xdr:from>
    <xdr:to>
      <xdr:col>27</xdr:col>
      <xdr:colOff>224118</xdr:colOff>
      <xdr:row>15</xdr:row>
      <xdr:rowOff>112058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0916DB-F3DA-4C0B-97FD-E0DABF5C2DE9}"/>
            </a:ext>
          </a:extLst>
        </xdr:cNvPr>
        <xdr:cNvSpPr txBox="1"/>
      </xdr:nvSpPr>
      <xdr:spPr>
        <a:xfrm>
          <a:off x="13570324" y="1882588"/>
          <a:ext cx="6152029" cy="1120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14/08/20 Jay Chandarana: Note</a:t>
          </a:r>
          <a:r>
            <a:rPr lang="en-GB" sz="1100" b="1" baseline="0"/>
            <a:t> on Peak Storage: </a:t>
          </a:r>
          <a:r>
            <a:rPr lang="en-GB" sz="1100" b="0" baseline="0"/>
            <a:t>Maximum withdrawal rates in the 2020 Master Capacity spreadsheet equates to 118mcm/d. However, intelligence from Martin Cahill has informed us that withdrawal and injection capacity at Holford has increased to 32.3mcm/d, from 22.2 in Master Capacity (although at the moment, they are temporarily restricted to 26.4mcm/d. In their contracts for the new gas year it will be 32.3mcm/d). I have therefore used the 32.3mcm/d number for peak supply, increasing it from 118mcm/d to 128.2mcm/d. </a:t>
          </a:r>
          <a:endParaRPr lang="en-GB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133350</xdr:rowOff>
    </xdr:from>
    <xdr:to>
      <xdr:col>6</xdr:col>
      <xdr:colOff>171450</xdr:colOff>
      <xdr:row>4</xdr:row>
      <xdr:rowOff>82550</xdr:rowOff>
    </xdr:to>
    <xdr:pic>
      <xdr:nvPicPr>
        <xdr:cNvPr id="3" name="Picture 2" descr="image001">
          <a:extLst>
            <a:ext uri="{FF2B5EF4-FFF2-40B4-BE49-F238E27FC236}">
              <a16:creationId xmlns:a16="http://schemas.microsoft.com/office/drawing/2014/main" id="{E378CD0C-C1DC-4AAC-9F22-4D86BBFF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3350"/>
          <a:ext cx="51054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145595</xdr:colOff>
      <xdr:row>1</xdr:row>
      <xdr:rowOff>77562</xdr:rowOff>
    </xdr:from>
    <xdr:to>
      <xdr:col>16</xdr:col>
      <xdr:colOff>68035</xdr:colOff>
      <xdr:row>29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577663</xdr:colOff>
      <xdr:row>14</xdr:row>
      <xdr:rowOff>51265</xdr:rowOff>
    </xdr:from>
    <xdr:to>
      <xdr:col>9</xdr:col>
      <xdr:colOff>136070</xdr:colOff>
      <xdr:row>43</xdr:row>
      <xdr:rowOff>148076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22</xdr:row>
      <xdr:rowOff>23530</xdr:rowOff>
    </xdr:from>
    <xdr:to>
      <xdr:col>30</xdr:col>
      <xdr:colOff>257735</xdr:colOff>
      <xdr:row>47</xdr:row>
      <xdr:rowOff>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0.36397</cdr:x>
      <cdr:y>0.09902</cdr:y>
    </cdr:from>
    <cdr:to>
      <cdr:x>0.36397</cdr:x>
      <cdr:y>0.83286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7EA9A9B-4E67-4303-97E8-10EFD5986EB3}"/>
            </a:ext>
          </a:extLst>
        </cdr:cNvPr>
        <cdr:cNvCxnSpPr/>
      </cdr:nvCxnSpPr>
      <cdr:spPr>
        <a:xfrm xmlns:a="http://schemas.openxmlformats.org/drawingml/2006/main" flipV="1">
          <a:off x="3627415" y="536394"/>
          <a:ext cx="0" cy="39753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0.9827</cdr:x>
      <cdr:y>0.10047</cdr:y>
    </cdr:from>
    <cdr:to>
      <cdr:x>0.9827</cdr:x>
      <cdr:y>0.83431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6E92FB8F-68D2-4075-B6C6-F07AF58A9744}"/>
            </a:ext>
          </a:extLst>
        </cdr:cNvPr>
        <cdr:cNvCxnSpPr/>
      </cdr:nvCxnSpPr>
      <cdr:spPr>
        <a:xfrm xmlns:a="http://schemas.openxmlformats.org/drawingml/2006/main" flipV="1">
          <a:off x="9793853" y="544258"/>
          <a:ext cx="0" cy="39753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0.57289</cdr:x>
      <cdr:y>0.09663</cdr:y>
    </cdr:from>
    <cdr:to>
      <cdr:x>0.57289</cdr:x>
      <cdr:y>0.83047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8D933F69-38A5-4864-B185-FA0EB02223D7}"/>
            </a:ext>
          </a:extLst>
        </cdr:cNvPr>
        <cdr:cNvCxnSpPr/>
      </cdr:nvCxnSpPr>
      <cdr:spPr>
        <a:xfrm xmlns:a="http://schemas.openxmlformats.org/drawingml/2006/main" flipV="1">
          <a:off x="5709581" y="523454"/>
          <a:ext cx="0" cy="39753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0.77214</cdr:x>
      <cdr:y>0.10084</cdr:y>
    </cdr:from>
    <cdr:to>
      <cdr:x>0.77214</cdr:x>
      <cdr:y>0.83468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61FCC7E3-F0AC-4B33-B743-ADBF1E51A1E5}"/>
            </a:ext>
          </a:extLst>
        </cdr:cNvPr>
        <cdr:cNvCxnSpPr/>
      </cdr:nvCxnSpPr>
      <cdr:spPr>
        <a:xfrm xmlns:a="http://schemas.openxmlformats.org/drawingml/2006/main" flipV="1">
          <a:off x="7695326" y="546273"/>
          <a:ext cx="0" cy="397536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0.15993</cdr:x>
      <cdr:y>0.03806</cdr:y>
    </cdr:from>
    <cdr:to>
      <cdr:x>0.29623</cdr:x>
      <cdr:y>0.09521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593865" y="206153"/>
          <a:ext cx="1358403" cy="309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Peak Day</a:t>
          </a:r>
        </a:p>
      </cdr:txBody>
    </cdr:sp>
  </cdr:relSizeAnchor>
  <cdr:relSizeAnchor xmlns:cdr="http://schemas.openxmlformats.org/drawingml/2006/chartDrawing">
    <cdr:from>
      <cdr:x>0.36891</cdr:x>
      <cdr:y>0.04606</cdr:y>
    </cdr:from>
    <cdr:to>
      <cdr:x>0.50521</cdr:x>
      <cdr:y>0.10322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676676" y="249539"/>
          <a:ext cx="1358403" cy="309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Week</a:t>
          </a:r>
        </a:p>
      </cdr:txBody>
    </cdr:sp>
  </cdr:relSizeAnchor>
  <cdr:relSizeAnchor xmlns:cdr="http://schemas.openxmlformats.org/drawingml/2006/chartDrawing">
    <cdr:from>
      <cdr:x>0.58351</cdr:x>
      <cdr:y>0.05109</cdr:y>
    </cdr:from>
    <cdr:to>
      <cdr:x>0.71981</cdr:x>
      <cdr:y>0.10825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815393" y="276754"/>
          <a:ext cx="1358403" cy="309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Month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0.80903</cdr:x>
      <cdr:y>0.05611</cdr:y>
    </cdr:from>
    <cdr:to>
      <cdr:x>0.94532</cdr:x>
      <cdr:y>0.11327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8062968" y="303968"/>
          <a:ext cx="1358304" cy="309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Winter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0.32459</cdr:x>
      <cdr:y>0.12101</cdr:y>
    </cdr:from>
    <cdr:to>
      <cdr:x>0.32584</cdr:x>
      <cdr:y>0.84379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207B250-9159-4953-9D1B-FAF5611AD13A}"/>
            </a:ext>
          </a:extLst>
        </cdr:cNvPr>
        <cdr:cNvCxnSpPr/>
      </cdr:nvCxnSpPr>
      <cdr:spPr>
        <a:xfrm xmlns:a="http://schemas.openxmlformats.org/drawingml/2006/main">
          <a:off x="2913530" y="581587"/>
          <a:ext cx="11206" cy="34738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0.4938</cdr:x>
      <cdr:y>0.12015</cdr:y>
    </cdr:from>
    <cdr:to>
      <cdr:x>0.49505</cdr:x>
      <cdr:y>0.84293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53C59B83-33D3-41AA-9DBF-3F22CC865F41}"/>
            </a:ext>
          </a:extLst>
        </cdr:cNvPr>
        <cdr:cNvCxnSpPr/>
      </cdr:nvCxnSpPr>
      <cdr:spPr>
        <a:xfrm xmlns:a="http://schemas.openxmlformats.org/drawingml/2006/main">
          <a:off x="4432300" y="577477"/>
          <a:ext cx="11206" cy="34738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0.66359</cdr:x>
      <cdr:y>0.12015</cdr:y>
    </cdr:from>
    <cdr:to>
      <cdr:x>0.66484</cdr:x>
      <cdr:y>0.84293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C4F8F6D-2AA4-4B72-B590-C5678EFCD5CC}"/>
            </a:ext>
          </a:extLst>
        </cdr:cNvPr>
        <cdr:cNvCxnSpPr/>
      </cdr:nvCxnSpPr>
      <cdr:spPr>
        <a:xfrm xmlns:a="http://schemas.openxmlformats.org/drawingml/2006/main">
          <a:off x="5956300" y="577476"/>
          <a:ext cx="11206" cy="34738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0.83213</cdr:x>
      <cdr:y>0.12248</cdr:y>
    </cdr:from>
    <cdr:to>
      <cdr:x>0.83337</cdr:x>
      <cdr:y>0.84526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D5B95F98-88C4-4E3E-8CCB-E69C7E27D330}"/>
            </a:ext>
          </a:extLst>
        </cdr:cNvPr>
        <cdr:cNvCxnSpPr/>
      </cdr:nvCxnSpPr>
      <cdr:spPr>
        <a:xfrm xmlns:a="http://schemas.openxmlformats.org/drawingml/2006/main">
          <a:off x="7469094" y="588682"/>
          <a:ext cx="11206" cy="34738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0.12734</cdr:x>
      <cdr:y>0.06738</cdr:y>
    </cdr:from>
    <cdr:to>
      <cdr:x>0.2809</cdr:x>
      <cdr:y>0.12334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143000" y="323853"/>
          <a:ext cx="1378324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Peak Day</a:t>
          </a:r>
        </a:p>
      </cdr:txBody>
    </cdr:sp>
  </cdr:relSizeAnchor>
  <cdr:relSizeAnchor xmlns:cdr="http://schemas.openxmlformats.org/drawingml/2006/chartDrawing">
    <cdr:from>
      <cdr:x>0.33275</cdr:x>
      <cdr:y>0.0642</cdr:y>
    </cdr:from>
    <cdr:to>
      <cdr:x>0.48631</cdr:x>
      <cdr:y>0.12015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986741" y="308536"/>
          <a:ext cx="1378324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Week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0.50129</cdr:x>
      <cdr:y>0.0642</cdr:y>
    </cdr:from>
    <cdr:to>
      <cdr:x>0.65485</cdr:x>
      <cdr:y>0.12015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499535" y="308535"/>
          <a:ext cx="1378324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Month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0.67108</cdr:x>
      <cdr:y>0.0642</cdr:y>
    </cdr:from>
    <cdr:to>
      <cdr:x>0.82464</cdr:x>
      <cdr:y>0.12015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023535" y="308536"/>
          <a:ext cx="1378324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Very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Cold Winter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0.77838</cdr:x>
      <cdr:y>0.13057</cdr:y>
    </cdr:from>
    <cdr:to>
      <cdr:x>0.96085</cdr:x>
      <cdr:y>0.22387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305808" y="533888"/>
          <a:ext cx="1478236" cy="381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100">
              <a:solidFill>
                <a:sysClr val="windowText" lastClr="000000"/>
              </a:solidFill>
            </a:rPr>
            <a:t>Margin 79 mcm</a:t>
          </a:r>
        </a:p>
      </cdr:txBody>
    </cdr:sp>
  </cdr:relSizeAnchor>
  <cdr:relSizeAnchor xmlns:cdr="http://schemas.openxmlformats.org/drawingml/2006/chartDrawing">
    <cdr:from>
      <cdr:x>0.77903</cdr:x>
      <cdr:y>0.13509</cdr:y>
    </cdr:from>
    <cdr:to>
      <cdr:x>0.80669</cdr:x>
      <cdr:y>0.21455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6311093" y="552380"/>
          <a:ext cx="224080" cy="32489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0.46854</cdr:x>
      <cdr:y>0.12913</cdr:y>
    </cdr:from>
    <cdr:to>
      <cdr:x>0.77414</cdr:x>
      <cdr:y>0.13014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785538B1-F24A-4085-B33C-F4E84EBB08AB}"/>
            </a:ext>
          </a:extLst>
        </cdr:cNvPr>
        <cdr:cNvCxnSpPr/>
      </cdr:nvCxnSpPr>
      <cdr:spPr>
        <a:xfrm xmlns:a="http://schemas.openxmlformats.org/drawingml/2006/main" flipV="1">
          <a:off x="3795746" y="528023"/>
          <a:ext cx="2475732" cy="41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0.72251</cdr:x>
      <cdr:y>0.21489</cdr:y>
    </cdr:from>
    <cdr:to>
      <cdr:x>0.77334</cdr:x>
      <cdr:y>0.21489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50D15AAC-A4A6-4C43-9073-0F53655868AD}"/>
            </a:ext>
          </a:extLst>
        </cdr:cNvPr>
        <cdr:cNvCxnSpPr/>
      </cdr:nvCxnSpPr>
      <cdr:spPr>
        <a:xfrm xmlns:a="http://schemas.openxmlformats.org/drawingml/2006/main" flipV="1">
          <a:off x="5853193" y="878697"/>
          <a:ext cx="41178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11834</xdr:colOff>
      <xdr:row>2</xdr:row>
      <xdr:rowOff>41853</xdr:rowOff>
    </xdr:from>
    <xdr:to>
      <xdr:col>13</xdr:col>
      <xdr:colOff>21359</xdr:colOff>
      <xdr:row>22</xdr:row>
      <xdr:rowOff>59460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4041</xdr:colOff>
      <xdr:row>2</xdr:row>
      <xdr:rowOff>61190</xdr:rowOff>
    </xdr:from>
    <xdr:to>
      <xdr:col>14</xdr:col>
      <xdr:colOff>118507</xdr:colOff>
      <xdr:row>29</xdr:row>
      <xdr:rowOff>126403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E41570-F098-4096-8595-DE9FFFC71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10806</xdr:colOff>
      <xdr:row>2</xdr:row>
      <xdr:rowOff>64702</xdr:rowOff>
    </xdr:from>
    <xdr:to>
      <xdr:col>11</xdr:col>
      <xdr:colOff>212513</xdr:colOff>
      <xdr:row>32</xdr:row>
      <xdr:rowOff>88232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13E747-305B-4BF3-B4CB-30999418B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148872</xdr:colOff>
      <xdr:row>4</xdr:row>
      <xdr:rowOff>144285</xdr:rowOff>
    </xdr:from>
    <xdr:to>
      <xdr:col>18</xdr:col>
      <xdr:colOff>491772</xdr:colOff>
      <xdr:row>36</xdr:row>
      <xdr:rowOff>153810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0B7DCD-3B39-48CD-9820-F49E4961B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161924</xdr:rowOff>
    </xdr:from>
    <xdr:to>
      <xdr:col>8</xdr:col>
      <xdr:colOff>771525</xdr:colOff>
      <xdr:row>28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B5B7B0-4AD8-4B47-BEB0-A4D3FEAFA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773206</xdr:colOff>
      <xdr:row>2</xdr:row>
      <xdr:rowOff>168088</xdr:rowOff>
    </xdr:from>
    <xdr:to>
      <xdr:col>19</xdr:col>
      <xdr:colOff>468967</xdr:colOff>
      <xdr:row>28</xdr:row>
      <xdr:rowOff>158563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AB1451-7FCB-4465-BBD3-7F7A7A540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</xdr:row>
      <xdr:rowOff>145676</xdr:rowOff>
    </xdr:from>
    <xdr:to>
      <xdr:col>32</xdr:col>
      <xdr:colOff>99172</xdr:colOff>
      <xdr:row>28</xdr:row>
      <xdr:rowOff>136151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C55801-0701-47D6-86B0-D726B9073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161924</xdr:rowOff>
    </xdr:from>
    <xdr:to>
      <xdr:col>6</xdr:col>
      <xdr:colOff>9525</xdr:colOff>
      <xdr:row>28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41B4C-D5D8-42BE-A748-984DEF127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3921</xdr:colOff>
      <xdr:row>3</xdr:row>
      <xdr:rowOff>0</xdr:rowOff>
    </xdr:from>
    <xdr:to>
      <xdr:col>8</xdr:col>
      <xdr:colOff>523875</xdr:colOff>
      <xdr:row>28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E6A01-7909-4A40-AF13-0DB9EF3E1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ai02\vol1\Business_Strategy\Information_Management\Balance_Sheet_Creation_2009\2009%20Balance%20Sheets%20vs%203%20(without%20links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ajesh.Kukadia\Local%20Settings\Temporary%20Internet%20Files\GBA%20Daily%20Tool%20-%20copy%20Ver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THRI05\teamdata1\ESP\GS\FES\2020%20FES\Process\3_2020_ScenarioCreation_Pea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-my.sharepoint.com/Users/ben.parkinson/Desktop/Winter%20workbook%20and%20data/Winter%20outlook%20charts%20and%20tables%20v1.5%20data%20workboo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ESP/GD/Publications/WinterOutlookReport/Aug17/Demand%20Graphs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ESP/GD/Publications/WinterOutlookReport/Aug19/Demand%20Graphs%20Winter%2017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RI05\TEAMDATA\TMF\Wthrcorr\WCP\Reports1213\Month06_12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ai02\vol1\Business_Strategy\Information_Management\Balance_Sheet_Creation_2010\2010%20Balance%20Sheets%20vs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ai02\vol1\Information\Models\Capacity%20Model\Capacity%20Model%20v2.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thri05\teamdata1\ESP\GS\MK3\NTS%20datastore%20MK3_apr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THRI05\teamdata1\ESP\GS\Outlooks\Summer%20outlook\2019\summer%20outlook%20supply%20prediction%20table%20v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TWAI11\TEAMDATA\_Central\NCC\Technical%20Requirements\GBA%20Development%20Winter%202009-10\Peter%20Parsons%20Models\Charts_Dynamic_V7_De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29_wrk$\ESP\GS\FES\Balance_sheets\MATCH%20PROCESS\2016\Balance_Sheet_Creation_Tool_2016_2.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P\GS\FES\Balance_sheets\MATCH%20PROCESS\2016\Balance_Sheet_Creation_Tool_2016_2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ide"/>
      <sheetName val="MENU"/>
      <sheetName val="BALANCE_SHEET"/>
      <sheetName val="Storage"/>
      <sheetName val="SubTerms"/>
      <sheetName val="Terms_Sub_term"/>
      <sheetName val="Terms"/>
      <sheetName val="Demand"/>
      <sheetName val="Supply_Main"/>
      <sheetName val="Supply_Pickup"/>
      <sheetName val="IDS"/>
      <sheetName val="Variables"/>
      <sheetName val="VLDMCFirmPivotTable"/>
      <sheetName val="VLDMCInterruptiblePivotTable"/>
      <sheetName val="LDZFirmPivotTable"/>
      <sheetName val="LDZInterruptiblePivotTable"/>
      <sheetName val="Demand_Query"/>
      <sheetName val="Ave_Supply_2008"/>
      <sheetName val="Ave_Supply_2009"/>
      <sheetName val="Ave_Supply_2010"/>
      <sheetName val="Ave_Supply_2011"/>
      <sheetName val="Ave_Supply_2012"/>
      <sheetName val="Ave_Supply_2013"/>
      <sheetName val="Ave_Supply_2014"/>
      <sheetName val="Ave_Supply_2015"/>
      <sheetName val="Ave_Supply_2016"/>
      <sheetName val="Ave_Supply_2017"/>
      <sheetName val="Ave_Supply_2018"/>
      <sheetName val="Sev_Supply_2008"/>
      <sheetName val="Sev_Supply_2009"/>
      <sheetName val="Sev_Supply_2010"/>
      <sheetName val="Sev_Supply_2011"/>
      <sheetName val="Sev_Supply_2012"/>
      <sheetName val="Sev_Supply_2013"/>
      <sheetName val="Sev_Supply_2014"/>
      <sheetName val="Sev_Supply_2015"/>
      <sheetName val="Sev_Supply_2016"/>
      <sheetName val="Sev_Supply_2017"/>
      <sheetName val="Sev_Supply_2018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D1" t="str">
            <v>Base</v>
          </cell>
        </row>
        <row r="5">
          <cell r="B5" t="str">
            <v>2018/19</v>
          </cell>
        </row>
        <row r="6">
          <cell r="B6" t="str">
            <v>A</v>
          </cell>
        </row>
        <row r="7">
          <cell r="B7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Reset"/>
      <sheetName val="Menu"/>
      <sheetName val="Stock Charts - Storage"/>
      <sheetName val="Est. Monitor Breach Dates"/>
      <sheetName val="Stock Charts - LNG"/>
      <sheetName val="Other Info"/>
      <sheetName val="Publish"/>
      <sheetName val="Daily Stock Withdrawal"/>
      <sheetName val="NSS Changes"/>
      <sheetName val="Situational Data"/>
      <sheetName val="GBA Trigger Forecast"/>
      <sheetName val="VBAData"/>
      <sheetName val="Other Data"/>
      <sheetName val="GBA Trig Breakdown"/>
      <sheetName val="Proj. Stocks"/>
      <sheetName val="Proj. LNG Stocks"/>
      <sheetName val="Decay Curves - Volumes"/>
      <sheetName val=" Decay Curves - Props"/>
      <sheetName val="NSS Decay"/>
      <sheetName val="GBA History D-1 to D"/>
      <sheetName val="Min Use Calcs"/>
      <sheetName val="Chart - Main"/>
      <sheetName val="Live Data For Calcs"/>
      <sheetName val="Actuals - Daily Delivery Vols"/>
      <sheetName val="Stocks by Category"/>
      <sheetName val="Joseph Export"/>
      <sheetName val="Daily Data Publish"/>
      <sheetName val="Daily Stock Archive"/>
      <sheetName val="Ops Margins Archive"/>
      <sheetName val="Max Stock Archive"/>
      <sheetName val="Max Del Archive"/>
      <sheetName val="Forecast Archive"/>
      <sheetName val="Update Arch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5">
          <cell r="C55">
            <v>-170</v>
          </cell>
        </row>
        <row r="56">
          <cell r="C56">
            <v>130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QA"/>
      <sheetName val="Demands"/>
      <sheetName val="Storage"/>
      <sheetName val="UKCS"/>
      <sheetName val="Annuals"/>
      <sheetName val="Capacity"/>
      <sheetName val="OnShore_PeakCalc"/>
      <sheetName val="SP_Peak"/>
      <sheetName val="ST_Peak"/>
      <sheetName val="CT_Peak"/>
      <sheetName val="LW_Peak"/>
      <sheetName val="CF_Peak"/>
      <sheetName val="Output_Peak"/>
      <sheetName val="Output_Derrated Peak"/>
      <sheetName val="Output_FESCharts"/>
      <sheetName val="Charts"/>
      <sheetName val="Analysis_Utilis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AT8">
            <v>117.55893899999998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ig 3"/>
      <sheetName val=" Fig 4"/>
      <sheetName val="Fig7"/>
      <sheetName val="Fig7 Brexit"/>
      <sheetName val="Fig2_7 LNG"/>
      <sheetName val="Table 2"/>
      <sheetName val="BEIS"/>
      <sheetName val="IUK &amp; BBL Booked Cap"/>
      <sheetName val="WinterOutlook2021_Data"/>
      <sheetName val="WinterOutlook2021_Chart"/>
      <sheetName val="Data from Ents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2016/17</v>
          </cell>
          <cell r="D4" t="str">
            <v>2017/18</v>
          </cell>
          <cell r="E4" t="str">
            <v>2018/19</v>
          </cell>
          <cell r="F4" t="str">
            <v>2019/20</v>
          </cell>
          <cell r="G4" t="str">
            <v>2020/21</v>
          </cell>
          <cell r="L4" t="str">
            <v>Projection</v>
          </cell>
        </row>
        <row r="20">
          <cell r="C20">
            <v>1305.5213644620001</v>
          </cell>
          <cell r="D20">
            <v>870.92303721300004</v>
          </cell>
          <cell r="E20">
            <v>927</v>
          </cell>
          <cell r="F20">
            <v>1406</v>
          </cell>
          <cell r="G20">
            <v>1180</v>
          </cell>
          <cell r="L20"/>
        </row>
        <row r="21">
          <cell r="C21">
            <v>1328.7198321390001</v>
          </cell>
          <cell r="D21">
            <v>935.10347590499998</v>
          </cell>
          <cell r="E21">
            <v>1027</v>
          </cell>
          <cell r="F21">
            <v>1412</v>
          </cell>
          <cell r="G21">
            <v>1200</v>
          </cell>
          <cell r="L21"/>
        </row>
        <row r="22">
          <cell r="C22">
            <v>1346.952734169</v>
          </cell>
          <cell r="D22">
            <v>980.06646072000001</v>
          </cell>
          <cell r="E22">
            <v>1038</v>
          </cell>
          <cell r="F22">
            <v>1414</v>
          </cell>
          <cell r="G22">
            <v>1218</v>
          </cell>
          <cell r="L22"/>
        </row>
        <row r="23">
          <cell r="C23">
            <v>1355.5779016170002</v>
          </cell>
          <cell r="D23">
            <v>1014.862209003</v>
          </cell>
          <cell r="E23">
            <v>1050</v>
          </cell>
          <cell r="F23">
            <v>1402</v>
          </cell>
          <cell r="G23">
            <v>1256</v>
          </cell>
          <cell r="L23"/>
        </row>
        <row r="24">
          <cell r="C24">
            <v>1360.7877627330001</v>
          </cell>
          <cell r="D24">
            <v>1031.158684563</v>
          </cell>
          <cell r="E24">
            <v>1057</v>
          </cell>
          <cell r="F24">
            <v>1395</v>
          </cell>
          <cell r="G24">
            <v>1286</v>
          </cell>
          <cell r="L24"/>
        </row>
        <row r="25">
          <cell r="C25">
            <v>1351.6539906540002</v>
          </cell>
          <cell r="D25">
            <v>1059.8295833249999</v>
          </cell>
          <cell r="E25">
            <v>1058</v>
          </cell>
          <cell r="F25">
            <v>1407</v>
          </cell>
          <cell r="G25">
            <v>1297</v>
          </cell>
          <cell r="L25"/>
        </row>
        <row r="26">
          <cell r="C26">
            <v>1346.4132259170001</v>
          </cell>
          <cell r="D26">
            <v>1089.2656985489998</v>
          </cell>
          <cell r="E26">
            <v>1059</v>
          </cell>
          <cell r="F26">
            <v>1422</v>
          </cell>
          <cell r="G26">
            <v>1320</v>
          </cell>
          <cell r="L26"/>
        </row>
        <row r="27">
          <cell r="C27">
            <v>1323.588824979</v>
          </cell>
          <cell r="D27">
            <v>1126.834088475</v>
          </cell>
          <cell r="E27">
            <v>1070</v>
          </cell>
          <cell r="F27">
            <v>1425</v>
          </cell>
          <cell r="G27">
            <v>1338</v>
          </cell>
          <cell r="L27"/>
        </row>
        <row r="28">
          <cell r="C28">
            <v>1339.2448105620001</v>
          </cell>
          <cell r="D28">
            <v>1150.172815032</v>
          </cell>
          <cell r="E28">
            <v>1080</v>
          </cell>
          <cell r="F28">
            <v>1427</v>
          </cell>
          <cell r="G28">
            <v>1348</v>
          </cell>
          <cell r="L28"/>
        </row>
        <row r="29">
          <cell r="C29">
            <v>1349.4310412279999</v>
          </cell>
          <cell r="D29">
            <v>1145.4294289890001</v>
          </cell>
          <cell r="E29">
            <v>1092</v>
          </cell>
          <cell r="F29">
            <v>1427</v>
          </cell>
          <cell r="G29">
            <v>1361</v>
          </cell>
          <cell r="L29"/>
        </row>
        <row r="30">
          <cell r="C30">
            <v>1349.9257669109998</v>
          </cell>
          <cell r="D30">
            <v>1130.2520067119999</v>
          </cell>
          <cell r="E30">
            <v>1122</v>
          </cell>
          <cell r="F30">
            <v>1433</v>
          </cell>
          <cell r="G30">
            <v>1379</v>
          </cell>
          <cell r="L30"/>
        </row>
        <row r="31">
          <cell r="C31">
            <v>1306.0430814419999</v>
          </cell>
          <cell r="D31">
            <v>1099.9672005510001</v>
          </cell>
          <cell r="E31">
            <v>1156</v>
          </cell>
          <cell r="F31">
            <v>1446</v>
          </cell>
          <cell r="G31"/>
          <cell r="L31">
            <v>1380.6454128211055</v>
          </cell>
        </row>
        <row r="32">
          <cell r="C32">
            <v>1284.7735696379998</v>
          </cell>
          <cell r="D32">
            <v>1091.3023974329999</v>
          </cell>
          <cell r="E32">
            <v>1202</v>
          </cell>
          <cell r="F32">
            <v>1446</v>
          </cell>
          <cell r="G32"/>
          <cell r="L32">
            <v>1383.0386647399562</v>
          </cell>
        </row>
        <row r="33">
          <cell r="C33">
            <v>1260.6498906239997</v>
          </cell>
          <cell r="D33">
            <v>1105.0123951229998</v>
          </cell>
          <cell r="E33">
            <v>1261</v>
          </cell>
          <cell r="F33">
            <v>1450</v>
          </cell>
          <cell r="G33"/>
          <cell r="L33">
            <v>1385.2209726166968</v>
          </cell>
        </row>
        <row r="34">
          <cell r="C34">
            <v>1242.5734410059999</v>
          </cell>
          <cell r="D34">
            <v>1250</v>
          </cell>
          <cell r="E34">
            <v>1272</v>
          </cell>
          <cell r="F34">
            <v>1448</v>
          </cell>
          <cell r="G34"/>
          <cell r="L34">
            <v>1387.1814253802572</v>
          </cell>
        </row>
        <row r="35">
          <cell r="C35">
            <v>1270.9210460069999</v>
          </cell>
          <cell r="D35">
            <v>1212.4559586780001</v>
          </cell>
          <cell r="E35">
            <v>1285</v>
          </cell>
          <cell r="F35">
            <v>1449</v>
          </cell>
          <cell r="G35"/>
          <cell r="L35">
            <v>1388.7976898783966</v>
          </cell>
        </row>
        <row r="36">
          <cell r="C36">
            <v>1317.2976422609997</v>
          </cell>
          <cell r="D36">
            <v>1252.1891655900001</v>
          </cell>
          <cell r="E36">
            <v>1326</v>
          </cell>
          <cell r="F36">
            <v>1462</v>
          </cell>
          <cell r="G36"/>
          <cell r="L36">
            <v>1396.9404759495089</v>
          </cell>
        </row>
        <row r="37">
          <cell r="C37">
            <v>1329.8421965940001</v>
          </cell>
          <cell r="D37">
            <v>1252.6395124170003</v>
          </cell>
          <cell r="E37">
            <v>1349</v>
          </cell>
          <cell r="F37">
            <v>1465</v>
          </cell>
          <cell r="G37"/>
          <cell r="L37">
            <v>1404.0769959968732</v>
          </cell>
        </row>
        <row r="38">
          <cell r="C38">
            <v>1331.8535299139999</v>
          </cell>
          <cell r="D38">
            <v>1231.0322654399999</v>
          </cell>
          <cell r="E38">
            <v>1325</v>
          </cell>
          <cell r="F38">
            <v>1455</v>
          </cell>
          <cell r="G38"/>
          <cell r="L38">
            <v>1410.563717620164</v>
          </cell>
        </row>
        <row r="39">
          <cell r="C39">
            <v>1314.7296618119999</v>
          </cell>
          <cell r="D39">
            <v>1240.80774933</v>
          </cell>
          <cell r="E39">
            <v>1323</v>
          </cell>
          <cell r="F39">
            <v>1464</v>
          </cell>
          <cell r="G39"/>
          <cell r="L39">
            <v>1415.9455997077623</v>
          </cell>
        </row>
        <row r="40">
          <cell r="C40">
            <v>1303.0064500919998</v>
          </cell>
          <cell r="D40">
            <v>1232.5184654250002</v>
          </cell>
          <cell r="E40">
            <v>1355</v>
          </cell>
          <cell r="F40">
            <v>1477</v>
          </cell>
          <cell r="G40"/>
          <cell r="L40">
            <v>1420.5677897046623</v>
          </cell>
        </row>
        <row r="41">
          <cell r="C41">
            <v>1299.9716963189999</v>
          </cell>
          <cell r="D41">
            <v>1266.6529886369999</v>
          </cell>
          <cell r="E41">
            <v>1390</v>
          </cell>
          <cell r="F41">
            <v>1477</v>
          </cell>
          <cell r="G41"/>
          <cell r="L41">
            <v>1425.2766380212456</v>
          </cell>
        </row>
        <row r="42">
          <cell r="C42">
            <v>1306.3344984299999</v>
          </cell>
          <cell r="D42">
            <v>1299.4592322810001</v>
          </cell>
          <cell r="E42">
            <v>1400</v>
          </cell>
          <cell r="F42">
            <v>1466</v>
          </cell>
          <cell r="G42"/>
          <cell r="L42">
            <v>1429.3536041381003</v>
          </cell>
        </row>
        <row r="43">
          <cell r="C43">
            <v>1328.4805779209998</v>
          </cell>
          <cell r="D43">
            <v>1288.1998619670001</v>
          </cell>
          <cell r="E43">
            <v>1404</v>
          </cell>
          <cell r="F43">
            <v>1457</v>
          </cell>
          <cell r="G43"/>
          <cell r="L43">
            <v>1432.7530320653145</v>
          </cell>
        </row>
        <row r="44">
          <cell r="C44">
            <v>1316.832294627</v>
          </cell>
          <cell r="D44">
            <v>1288.2980460660001</v>
          </cell>
          <cell r="E44">
            <v>1395</v>
          </cell>
          <cell r="F44">
            <v>1452</v>
          </cell>
          <cell r="G44"/>
          <cell r="L44">
            <v>1435.6247327673407</v>
          </cell>
        </row>
        <row r="45">
          <cell r="C45">
            <v>1310.8770947759999</v>
          </cell>
          <cell r="D45">
            <v>1298.0676273390002</v>
          </cell>
          <cell r="E45">
            <v>1395</v>
          </cell>
          <cell r="F45">
            <v>1458</v>
          </cell>
          <cell r="G45"/>
          <cell r="L45">
            <v>1437.4836928254119</v>
          </cell>
        </row>
        <row r="46">
          <cell r="C46">
            <v>1322.53817394</v>
          </cell>
          <cell r="D46">
            <v>1286.6267053080001</v>
          </cell>
          <cell r="E46">
            <v>1394</v>
          </cell>
          <cell r="F46">
            <v>1473</v>
          </cell>
          <cell r="G46"/>
          <cell r="L46">
            <v>1438.5510355325889</v>
          </cell>
        </row>
        <row r="47">
          <cell r="C47">
            <v>1329.650108349</v>
          </cell>
          <cell r="D47">
            <v>1279.073986053</v>
          </cell>
          <cell r="E47">
            <v>1393</v>
          </cell>
          <cell r="F47">
            <v>1484</v>
          </cell>
          <cell r="G47"/>
          <cell r="L47">
            <v>1440.1062666731098</v>
          </cell>
        </row>
        <row r="48">
          <cell r="C48">
            <v>1327.748112711</v>
          </cell>
          <cell r="D48">
            <v>1300.7585933130001</v>
          </cell>
          <cell r="E48">
            <v>1377</v>
          </cell>
          <cell r="F48">
            <v>1486</v>
          </cell>
          <cell r="G48"/>
          <cell r="L48">
            <v>1441.9095459926202</v>
          </cell>
        </row>
        <row r="49">
          <cell r="C49">
            <v>1343.8613133569997</v>
          </cell>
          <cell r="D49">
            <v>1311.0242739720002</v>
          </cell>
          <cell r="E49">
            <v>1353</v>
          </cell>
          <cell r="F49">
            <v>1472</v>
          </cell>
          <cell r="G49"/>
          <cell r="L49">
            <v>1443.5109418498359</v>
          </cell>
        </row>
        <row r="50">
          <cell r="C50">
            <v>1361.0639025180001</v>
          </cell>
          <cell r="D50">
            <v>1279.1882762639998</v>
          </cell>
          <cell r="E50">
            <v>1320</v>
          </cell>
          <cell r="F50">
            <v>1460</v>
          </cell>
          <cell r="G50"/>
          <cell r="L50">
            <v>1443.81779919007</v>
          </cell>
        </row>
        <row r="51">
          <cell r="C51">
            <v>1372.544428785</v>
          </cell>
          <cell r="D51">
            <v>1276.8961556700001</v>
          </cell>
          <cell r="E51">
            <v>1281</v>
          </cell>
          <cell r="F51">
            <v>1451</v>
          </cell>
          <cell r="G51"/>
          <cell r="L51">
            <v>1444.1757547168156</v>
          </cell>
        </row>
        <row r="52">
          <cell r="C52">
            <v>1377.0720624539997</v>
          </cell>
          <cell r="D52">
            <v>1286.265421605</v>
          </cell>
          <cell r="E52">
            <v>1262</v>
          </cell>
          <cell r="F52">
            <v>1452</v>
          </cell>
          <cell r="G52"/>
          <cell r="L52">
            <v>1443.5909187729551</v>
          </cell>
        </row>
        <row r="53">
          <cell r="C53">
            <v>1373.0694757230001</v>
          </cell>
          <cell r="D53">
            <v>1296.7700116380001</v>
          </cell>
          <cell r="E53">
            <v>1260</v>
          </cell>
          <cell r="F53">
            <v>1468</v>
          </cell>
          <cell r="G53"/>
          <cell r="L53">
            <v>1442.9151594660163</v>
          </cell>
        </row>
        <row r="54">
          <cell r="C54">
            <v>1352.240287485</v>
          </cell>
          <cell r="D54">
            <v>1306.4930526419998</v>
          </cell>
          <cell r="E54">
            <v>1292</v>
          </cell>
          <cell r="F54">
            <v>1477</v>
          </cell>
          <cell r="G54"/>
          <cell r="L54">
            <v>1442.7672140923589</v>
          </cell>
        </row>
        <row r="55">
          <cell r="C55">
            <v>1357.5155378310001</v>
          </cell>
          <cell r="D55">
            <v>1331.5609686540001</v>
          </cell>
          <cell r="E55">
            <v>1314</v>
          </cell>
          <cell r="F55">
            <v>1481</v>
          </cell>
          <cell r="G55"/>
          <cell r="L55">
            <v>1442.4302378122491</v>
          </cell>
        </row>
        <row r="56">
          <cell r="C56">
            <v>1356.2365221300001</v>
          </cell>
          <cell r="D56">
            <v>1334.87194275</v>
          </cell>
          <cell r="E56">
            <v>1321</v>
          </cell>
          <cell r="F56">
            <v>1489</v>
          </cell>
          <cell r="G56"/>
          <cell r="L56">
            <v>1441.6713629277558</v>
          </cell>
        </row>
        <row r="57">
          <cell r="C57">
            <v>1356.0994936050001</v>
          </cell>
          <cell r="D57">
            <v>1316.2153746629999</v>
          </cell>
          <cell r="E57">
            <v>1332</v>
          </cell>
          <cell r="F57">
            <v>1488</v>
          </cell>
          <cell r="G57"/>
          <cell r="L57">
            <v>1440.2220872471612</v>
          </cell>
        </row>
        <row r="58">
          <cell r="C58">
            <v>1332.3961474350001</v>
          </cell>
          <cell r="D58">
            <v>1308.09207474</v>
          </cell>
          <cell r="E58">
            <v>1340</v>
          </cell>
          <cell r="F58">
            <v>1489</v>
          </cell>
          <cell r="G58"/>
          <cell r="L58">
            <v>1438.2231415620995</v>
          </cell>
        </row>
        <row r="59">
          <cell r="C59">
            <v>1307.4040139609999</v>
          </cell>
          <cell r="D59">
            <v>1288.855829283</v>
          </cell>
          <cell r="E59">
            <v>1315</v>
          </cell>
          <cell r="F59">
            <v>1488</v>
          </cell>
          <cell r="G59"/>
          <cell r="L59">
            <v>1435.8366978550298</v>
          </cell>
        </row>
        <row r="60">
          <cell r="C60">
            <v>1278.5283398939998</v>
          </cell>
          <cell r="D60">
            <v>1284.0754486769999</v>
          </cell>
          <cell r="E60">
            <v>1325</v>
          </cell>
          <cell r="F60">
            <v>1488</v>
          </cell>
          <cell r="G60"/>
          <cell r="L60">
            <v>1433.6869544179287</v>
          </cell>
        </row>
        <row r="61">
          <cell r="C61">
            <v>1270.98790287</v>
          </cell>
          <cell r="D61">
            <v>1295.9345718059999</v>
          </cell>
          <cell r="E61">
            <v>1353</v>
          </cell>
          <cell r="F61">
            <v>1489</v>
          </cell>
          <cell r="G61"/>
          <cell r="L61">
            <v>1431.6821413358371</v>
          </cell>
        </row>
        <row r="62">
          <cell r="C62">
            <v>1270.0021114260001</v>
          </cell>
          <cell r="D62">
            <v>1312.321869027</v>
          </cell>
          <cell r="E62">
            <v>1383</v>
          </cell>
          <cell r="F62">
            <v>1491</v>
          </cell>
          <cell r="G62"/>
          <cell r="L62">
            <v>1429.5579641320753</v>
          </cell>
        </row>
        <row r="63">
          <cell r="C63">
            <v>1273.917395988</v>
          </cell>
          <cell r="D63">
            <v>1326.2818248629999</v>
          </cell>
          <cell r="E63">
            <v>1397</v>
          </cell>
          <cell r="F63">
            <v>1488</v>
          </cell>
          <cell r="G63"/>
          <cell r="L63">
            <v>1427.4054183858648</v>
          </cell>
        </row>
        <row r="64">
          <cell r="C64">
            <v>1289.6507459459999</v>
          </cell>
          <cell r="D64">
            <v>1298.5464474179998</v>
          </cell>
          <cell r="E64">
            <v>1390</v>
          </cell>
          <cell r="F64">
            <v>1485</v>
          </cell>
          <cell r="G64"/>
          <cell r="L64">
            <v>1425.0913008662849</v>
          </cell>
        </row>
        <row r="65">
          <cell r="C65">
            <v>1305.021260217</v>
          </cell>
          <cell r="D65">
            <v>1293.862945656</v>
          </cell>
          <cell r="E65">
            <v>1396</v>
          </cell>
          <cell r="F65">
            <v>1480</v>
          </cell>
          <cell r="G65"/>
          <cell r="L65">
            <v>1422.7107407793349</v>
          </cell>
        </row>
        <row r="66">
          <cell r="C66">
            <v>1329.6259905660002</v>
          </cell>
          <cell r="D66">
            <v>1303.9883856629999</v>
          </cell>
          <cell r="E66">
            <v>1398</v>
          </cell>
          <cell r="F66">
            <v>1468</v>
          </cell>
          <cell r="G66"/>
          <cell r="L66">
            <v>1420.1170125737453</v>
          </cell>
        </row>
        <row r="67">
          <cell r="C67">
            <v>1349.07405552</v>
          </cell>
          <cell r="D67">
            <v>1307.6778210270002</v>
          </cell>
          <cell r="E67">
            <v>1404</v>
          </cell>
          <cell r="F67">
            <v>1467</v>
          </cell>
          <cell r="G67"/>
          <cell r="L67">
            <v>1417.2387784327027</v>
          </cell>
        </row>
        <row r="68">
          <cell r="C68">
            <v>1362.5999140469999</v>
          </cell>
          <cell r="D68">
            <v>1290.9726891449998</v>
          </cell>
          <cell r="E68">
            <v>1419</v>
          </cell>
          <cell r="F68">
            <v>1467</v>
          </cell>
          <cell r="G68"/>
          <cell r="L68">
            <v>1413.5449352939308</v>
          </cell>
        </row>
        <row r="69">
          <cell r="C69">
            <v>1343.0419900529998</v>
          </cell>
          <cell r="D69">
            <v>1297.3156685849999</v>
          </cell>
          <cell r="E69">
            <v>1421</v>
          </cell>
          <cell r="F69">
            <v>1455</v>
          </cell>
          <cell r="G69"/>
          <cell r="L69">
            <v>1409.6402389662228</v>
          </cell>
        </row>
        <row r="70">
          <cell r="C70">
            <v>1343.6013807749998</v>
          </cell>
          <cell r="D70">
            <v>1291.0031553869999</v>
          </cell>
          <cell r="E70">
            <v>1423</v>
          </cell>
          <cell r="F70">
            <v>1432</v>
          </cell>
          <cell r="G70"/>
          <cell r="L70">
            <v>1405.7599861030155</v>
          </cell>
        </row>
        <row r="71">
          <cell r="C71">
            <v>1355.8941204959999</v>
          </cell>
          <cell r="D71">
            <v>1278.6442603950002</v>
          </cell>
          <cell r="E71">
            <v>1422</v>
          </cell>
          <cell r="F71">
            <v>1414</v>
          </cell>
          <cell r="G71"/>
          <cell r="L71">
            <v>1401.3052796890311</v>
          </cell>
        </row>
        <row r="72">
          <cell r="C72">
            <v>1358.2421273009998</v>
          </cell>
          <cell r="D72">
            <v>1291.430654067</v>
          </cell>
          <cell r="E72">
            <v>1419</v>
          </cell>
          <cell r="F72">
            <v>1372</v>
          </cell>
          <cell r="G72"/>
          <cell r="L72">
            <v>1396.2690607076445</v>
          </cell>
        </row>
        <row r="73">
          <cell r="C73">
            <v>1334.7522197579999</v>
          </cell>
          <cell r="D73">
            <v>1302.6478545539999</v>
          </cell>
          <cell r="E73">
            <v>1400</v>
          </cell>
          <cell r="F73">
            <v>1361</v>
          </cell>
          <cell r="G73"/>
          <cell r="L73">
            <v>1391.3566159563825</v>
          </cell>
        </row>
        <row r="74">
          <cell r="C74">
            <v>1306.6383848580001</v>
          </cell>
          <cell r="D74">
            <v>1316.4258007409999</v>
          </cell>
          <cell r="E74">
            <v>1395</v>
          </cell>
          <cell r="F74">
            <v>1384</v>
          </cell>
          <cell r="G74"/>
          <cell r="L74">
            <v>1386.7086072544</v>
          </cell>
        </row>
        <row r="75">
          <cell r="C75">
            <v>1300.3466606009999</v>
          </cell>
          <cell r="D75">
            <v>1318.437716055</v>
          </cell>
          <cell r="E75">
            <v>1400</v>
          </cell>
          <cell r="F75">
            <v>1411</v>
          </cell>
          <cell r="G75"/>
          <cell r="L75">
            <v>1382.8550836966049</v>
          </cell>
        </row>
        <row r="76">
          <cell r="C76">
            <v>1275.9340665780001</v>
          </cell>
          <cell r="D76">
            <v>1324.126070262</v>
          </cell>
          <cell r="E76">
            <v>1404</v>
          </cell>
          <cell r="F76">
            <v>1425</v>
          </cell>
          <cell r="G76"/>
          <cell r="L76">
            <v>1378.9115567194037</v>
          </cell>
        </row>
        <row r="77">
          <cell r="C77">
            <v>1280.7586377150001</v>
          </cell>
          <cell r="D77">
            <v>1328.2081460459999</v>
          </cell>
          <cell r="E77">
            <v>1387</v>
          </cell>
          <cell r="F77">
            <v>1439</v>
          </cell>
          <cell r="G77"/>
          <cell r="L77">
            <v>1374.357547381092</v>
          </cell>
        </row>
        <row r="78">
          <cell r="C78">
            <v>1297.6784401950001</v>
          </cell>
          <cell r="D78">
            <v>1329.7749508979998</v>
          </cell>
          <cell r="E78">
            <v>1347</v>
          </cell>
          <cell r="F78">
            <v>1446</v>
          </cell>
          <cell r="G78"/>
          <cell r="L78">
            <v>1368.7558769311561</v>
          </cell>
        </row>
        <row r="79">
          <cell r="C79">
            <v>1285.7378056349999</v>
          </cell>
          <cell r="D79">
            <v>1305.6149955599999</v>
          </cell>
          <cell r="E79">
            <v>1351</v>
          </cell>
          <cell r="F79">
            <v>1458</v>
          </cell>
          <cell r="G79"/>
          <cell r="L79">
            <v>1361.7483606761984</v>
          </cell>
        </row>
        <row r="80">
          <cell r="C80">
            <v>1232.0510949479999</v>
          </cell>
          <cell r="D80">
            <v>1265.794415892</v>
          </cell>
          <cell r="E80">
            <v>1359</v>
          </cell>
          <cell r="F80">
            <v>1457</v>
          </cell>
          <cell r="G80"/>
          <cell r="L80">
            <v>1354.1056902601501</v>
          </cell>
        </row>
        <row r="81">
          <cell r="C81">
            <v>1195.3860091859999</v>
          </cell>
          <cell r="D81">
            <v>1223.7358449780002</v>
          </cell>
          <cell r="E81">
            <v>1364</v>
          </cell>
          <cell r="F81">
            <v>1456</v>
          </cell>
          <cell r="G81"/>
          <cell r="L81">
            <v>1345.9002192745165</v>
          </cell>
        </row>
        <row r="82">
          <cell r="C82">
            <v>1148.906791245</v>
          </cell>
          <cell r="D82">
            <v>1172.4345268170002</v>
          </cell>
          <cell r="E82">
            <v>1354</v>
          </cell>
          <cell r="F82">
            <v>1457</v>
          </cell>
          <cell r="G82"/>
          <cell r="L82">
            <v>1337.0030972517313</v>
          </cell>
        </row>
        <row r="83">
          <cell r="C83">
            <v>1121.5956787769999</v>
          </cell>
          <cell r="D83">
            <v>1175.1577194300003</v>
          </cell>
          <cell r="E83">
            <v>1379</v>
          </cell>
          <cell r="F83">
            <v>1450</v>
          </cell>
          <cell r="G83"/>
          <cell r="L83">
            <v>1327.230506573113</v>
          </cell>
        </row>
        <row r="84">
          <cell r="C84">
            <v>1126.2951508709998</v>
          </cell>
          <cell r="D84">
            <v>1200.7553814840001</v>
          </cell>
          <cell r="E84">
            <v>1381</v>
          </cell>
          <cell r="F84">
            <v>1450</v>
          </cell>
          <cell r="G84"/>
          <cell r="L84">
            <v>1316.9369983420806</v>
          </cell>
        </row>
        <row r="85">
          <cell r="C85">
            <v>1116.3840146699999</v>
          </cell>
          <cell r="D85">
            <v>1216.0052052840001</v>
          </cell>
          <cell r="E85">
            <v>1357</v>
          </cell>
          <cell r="F85">
            <v>1452</v>
          </cell>
          <cell r="G85"/>
          <cell r="L85">
            <v>1306.4771315188357</v>
          </cell>
        </row>
        <row r="86">
          <cell r="C86">
            <v>1058.302719927</v>
          </cell>
          <cell r="D86">
            <v>1242.9532464959998</v>
          </cell>
          <cell r="E86">
            <v>1335</v>
          </cell>
          <cell r="F86">
            <v>1448</v>
          </cell>
          <cell r="G86"/>
          <cell r="L86">
            <v>1295.9546887116755</v>
          </cell>
        </row>
        <row r="87">
          <cell r="C87">
            <v>1020.4280970899998</v>
          </cell>
          <cell r="D87">
            <v>1268.6274243</v>
          </cell>
          <cell r="E87">
            <v>1344</v>
          </cell>
          <cell r="F87">
            <v>1457</v>
          </cell>
          <cell r="G87"/>
          <cell r="L87">
            <v>1285.2793886624897</v>
          </cell>
        </row>
        <row r="88">
          <cell r="C88">
            <v>1021.3132929449999</v>
          </cell>
          <cell r="D88">
            <v>1267.3418008559997</v>
          </cell>
          <cell r="E88">
            <v>1362</v>
          </cell>
          <cell r="F88">
            <v>1449</v>
          </cell>
          <cell r="G88"/>
          <cell r="L88">
            <v>1275.0956130906002</v>
          </cell>
        </row>
        <row r="89">
          <cell r="C89">
            <v>1035.7295025029998</v>
          </cell>
          <cell r="D89">
            <v>1248.3222972929998</v>
          </cell>
          <cell r="E89">
            <v>1379</v>
          </cell>
          <cell r="F89">
            <v>1466</v>
          </cell>
          <cell r="G89"/>
          <cell r="L89">
            <v>1266.1346011803632</v>
          </cell>
        </row>
        <row r="90">
          <cell r="C90">
            <v>1050.4507324379999</v>
          </cell>
          <cell r="D90">
            <v>1206.869528379</v>
          </cell>
          <cell r="E90">
            <v>1380</v>
          </cell>
          <cell r="F90">
            <v>1456</v>
          </cell>
          <cell r="G90"/>
          <cell r="L90">
            <v>1257.8596093117928</v>
          </cell>
        </row>
        <row r="91">
          <cell r="C91">
            <v>1085.5174812330001</v>
          </cell>
          <cell r="D91">
            <v>1155.9700130910001</v>
          </cell>
          <cell r="E91">
            <v>1365</v>
          </cell>
          <cell r="F91">
            <v>1442</v>
          </cell>
          <cell r="G91"/>
          <cell r="L91">
            <v>1250.3814507070158</v>
          </cell>
        </row>
        <row r="92">
          <cell r="C92">
            <v>1105.4580811619999</v>
          </cell>
          <cell r="D92">
            <v>1076.4554477729998</v>
          </cell>
          <cell r="E92">
            <v>1359</v>
          </cell>
          <cell r="F92">
            <v>1421</v>
          </cell>
          <cell r="G92"/>
          <cell r="L92">
            <v>1244.3117303248823</v>
          </cell>
        </row>
        <row r="93">
          <cell r="C93">
            <v>1077.5439007080001</v>
          </cell>
          <cell r="D93">
            <v>992.21358057599991</v>
          </cell>
          <cell r="E93">
            <v>1351</v>
          </cell>
          <cell r="F93">
            <v>1390</v>
          </cell>
          <cell r="G93"/>
          <cell r="L93">
            <v>1239.0320504854346</v>
          </cell>
        </row>
        <row r="94">
          <cell r="C94">
            <v>1074.75160863</v>
          </cell>
          <cell r="D94">
            <v>923.43879159599999</v>
          </cell>
          <cell r="E94">
            <v>1332</v>
          </cell>
          <cell r="F94">
            <v>1376</v>
          </cell>
          <cell r="G94"/>
          <cell r="L94">
            <v>1233.983484048096</v>
          </cell>
        </row>
        <row r="95">
          <cell r="C95">
            <v>1077.7569195330002</v>
          </cell>
          <cell r="D95">
            <v>892.47090359700007</v>
          </cell>
          <cell r="E95">
            <v>1308</v>
          </cell>
          <cell r="F95">
            <v>1366</v>
          </cell>
          <cell r="G95"/>
          <cell r="L95">
            <v>1228.8811381439375</v>
          </cell>
        </row>
        <row r="96">
          <cell r="C96">
            <v>1070.761715655</v>
          </cell>
          <cell r="D96">
            <v>858.82116074099997</v>
          </cell>
          <cell r="E96">
            <v>1292</v>
          </cell>
          <cell r="F96">
            <v>1357</v>
          </cell>
          <cell r="G96"/>
          <cell r="L96">
            <v>1224.7492499336161</v>
          </cell>
        </row>
        <row r="97">
          <cell r="C97">
            <v>1070.2016008349999</v>
          </cell>
          <cell r="D97">
            <v>817.30841761500005</v>
          </cell>
          <cell r="E97">
            <v>1286</v>
          </cell>
          <cell r="F97">
            <v>1319</v>
          </cell>
          <cell r="G97"/>
          <cell r="L97">
            <v>1221.8617037723373</v>
          </cell>
        </row>
        <row r="98">
          <cell r="C98">
            <v>1080.6097269899999</v>
          </cell>
          <cell r="D98">
            <v>802.45618239300006</v>
          </cell>
          <cell r="E98">
            <v>1275</v>
          </cell>
          <cell r="F98">
            <v>1277</v>
          </cell>
          <cell r="G98"/>
          <cell r="L98">
            <v>1220.7161391056261</v>
          </cell>
        </row>
        <row r="99">
          <cell r="C99">
            <v>1088.0550510539999</v>
          </cell>
          <cell r="D99">
            <v>755.7034642860001</v>
          </cell>
          <cell r="E99">
            <v>1264</v>
          </cell>
          <cell r="F99">
            <v>1280</v>
          </cell>
          <cell r="G99"/>
          <cell r="L99">
            <v>1220.3813832535254</v>
          </cell>
        </row>
        <row r="100">
          <cell r="C100">
            <v>1058.9121240960001</v>
          </cell>
          <cell r="D100">
            <v>727.22540883600016</v>
          </cell>
          <cell r="E100">
            <v>1254</v>
          </cell>
          <cell r="F100">
            <v>1310</v>
          </cell>
          <cell r="G100"/>
          <cell r="L100">
            <v>1220.3835229714316</v>
          </cell>
        </row>
        <row r="101">
          <cell r="C101">
            <v>1024.6351122359999</v>
          </cell>
          <cell r="D101">
            <v>710.92949880900005</v>
          </cell>
          <cell r="E101">
            <v>1244</v>
          </cell>
          <cell r="F101">
            <v>1329</v>
          </cell>
          <cell r="G101"/>
          <cell r="L101">
            <v>1220.5676329507075</v>
          </cell>
        </row>
        <row r="102">
          <cell r="C102">
            <v>998.78420969400008</v>
          </cell>
          <cell r="D102">
            <v>723.20679318300006</v>
          </cell>
          <cell r="E102">
            <v>1254</v>
          </cell>
          <cell r="F102">
            <v>1363</v>
          </cell>
          <cell r="G102"/>
          <cell r="L102">
            <v>1221.1042791108707</v>
          </cell>
        </row>
        <row r="103">
          <cell r="C103">
            <v>972.42984411900011</v>
          </cell>
          <cell r="D103">
            <v>753.98356525200018</v>
          </cell>
          <cell r="E103">
            <v>1293</v>
          </cell>
          <cell r="F103">
            <v>1432</v>
          </cell>
          <cell r="G103"/>
          <cell r="L103">
            <v>1221.4896586055233</v>
          </cell>
        </row>
        <row r="104">
          <cell r="C104">
            <v>976.74146789699989</v>
          </cell>
          <cell r="D104">
            <v>812.40441043500016</v>
          </cell>
          <cell r="E104">
            <v>1298</v>
          </cell>
          <cell r="F104">
            <v>1454</v>
          </cell>
          <cell r="G104"/>
          <cell r="L104">
            <v>1221.7405085679486</v>
          </cell>
        </row>
        <row r="105">
          <cell r="C105">
            <v>1030.9904869020002</v>
          </cell>
          <cell r="D105">
            <v>876.57831197100006</v>
          </cell>
          <cell r="E105">
            <v>1298</v>
          </cell>
          <cell r="F105">
            <v>1464</v>
          </cell>
          <cell r="G105"/>
          <cell r="L105">
            <v>1221.7509797726082</v>
          </cell>
        </row>
        <row r="106">
          <cell r="C106">
            <v>1111.1099501669999</v>
          </cell>
          <cell r="D106">
            <v>939.88703925000004</v>
          </cell>
          <cell r="E106">
            <v>1329</v>
          </cell>
          <cell r="F106">
            <v>1469</v>
          </cell>
          <cell r="G106"/>
          <cell r="L106">
            <v>1221.8484061821473</v>
          </cell>
        </row>
        <row r="107">
          <cell r="C107">
            <v>1150.14711225</v>
          </cell>
          <cell r="D107">
            <v>970.54841375700016</v>
          </cell>
          <cell r="E107">
            <v>1362</v>
          </cell>
          <cell r="F107">
            <v>1473</v>
          </cell>
          <cell r="G107"/>
          <cell r="L107">
            <v>1221.9461307803449</v>
          </cell>
        </row>
        <row r="108">
          <cell r="C108">
            <v>1151.382710157</v>
          </cell>
          <cell r="D108">
            <v>968.53515952200019</v>
          </cell>
          <cell r="E108">
            <v>1372</v>
          </cell>
          <cell r="F108">
            <v>1478</v>
          </cell>
          <cell r="G108"/>
          <cell r="L108">
            <v>1222.3108978282617</v>
          </cell>
        </row>
        <row r="109">
          <cell r="C109">
            <v>1129.1075836800001</v>
          </cell>
          <cell r="D109">
            <v>947.58428050500004</v>
          </cell>
          <cell r="E109">
            <v>1377</v>
          </cell>
          <cell r="F109">
            <v>1488</v>
          </cell>
          <cell r="G109"/>
          <cell r="L109">
            <v>1223.6796226010706</v>
          </cell>
        </row>
        <row r="110">
          <cell r="C110">
            <v>1119.900568149</v>
          </cell>
          <cell r="D110">
            <v>967.21313039100005</v>
          </cell>
          <cell r="E110">
            <v>1404</v>
          </cell>
          <cell r="F110">
            <v>1489</v>
          </cell>
          <cell r="G110"/>
          <cell r="L110">
            <v>1225.9520494139074</v>
          </cell>
        </row>
        <row r="111">
          <cell r="C111">
            <v>1136.8047855960001</v>
          </cell>
          <cell r="D111">
            <v>1021.625339658</v>
          </cell>
          <cell r="E111">
            <v>1425</v>
          </cell>
          <cell r="F111">
            <v>1483</v>
          </cell>
          <cell r="G111"/>
          <cell r="L111">
            <v>1228.811215566541</v>
          </cell>
        </row>
        <row r="112">
          <cell r="C112">
            <v>1185.8893927710001</v>
          </cell>
          <cell r="D112">
            <v>1085.243886021</v>
          </cell>
          <cell r="E112">
            <v>1435</v>
          </cell>
          <cell r="F112">
            <v>1480</v>
          </cell>
          <cell r="G112"/>
          <cell r="L112">
            <v>1232.2120592159245</v>
          </cell>
        </row>
        <row r="113">
          <cell r="C113">
            <v>1237.2372059100001</v>
          </cell>
          <cell r="D113">
            <v>1127.2033998449999</v>
          </cell>
          <cell r="E113">
            <v>1428</v>
          </cell>
          <cell r="F113">
            <v>1493</v>
          </cell>
          <cell r="G113"/>
          <cell r="L113">
            <v>1236.5275663114828</v>
          </cell>
        </row>
        <row r="114">
          <cell r="C114">
            <v>1259.4277426559997</v>
          </cell>
          <cell r="D114">
            <v>1151.7180927089998</v>
          </cell>
          <cell r="E114">
            <v>1439</v>
          </cell>
          <cell r="F114">
            <v>1512</v>
          </cell>
          <cell r="G114"/>
          <cell r="L114">
            <v>1241.2002158675136</v>
          </cell>
        </row>
        <row r="115">
          <cell r="C115">
            <v>1253.8860895319999</v>
          </cell>
          <cell r="D115">
            <v>1180.917865824</v>
          </cell>
          <cell r="E115">
            <v>1418</v>
          </cell>
          <cell r="F115">
            <v>1517</v>
          </cell>
          <cell r="G115"/>
          <cell r="L115">
            <v>1245.6758486225099</v>
          </cell>
        </row>
        <row r="116">
          <cell r="C116">
            <v>1244.102825169</v>
          </cell>
          <cell r="D116">
            <v>1193.3143720619998</v>
          </cell>
          <cell r="E116">
            <v>1403</v>
          </cell>
          <cell r="F116">
            <v>1519</v>
          </cell>
          <cell r="G116"/>
          <cell r="L116">
            <v>1249.7671285259689</v>
          </cell>
        </row>
        <row r="117">
          <cell r="C117">
            <v>1216.3091015699999</v>
          </cell>
          <cell r="D117">
            <v>1200.7831295219999</v>
          </cell>
          <cell r="E117">
            <v>1405</v>
          </cell>
          <cell r="F117">
            <v>1524</v>
          </cell>
          <cell r="G117"/>
          <cell r="L117">
            <v>1253.169344933975</v>
          </cell>
        </row>
        <row r="118">
          <cell r="C118">
            <v>1193.2543320059999</v>
          </cell>
          <cell r="D118">
            <v>1204.4362631729998</v>
          </cell>
          <cell r="E118">
            <v>1425</v>
          </cell>
          <cell r="F118">
            <v>1516</v>
          </cell>
          <cell r="G118"/>
          <cell r="L118">
            <v>1255.3452630015252</v>
          </cell>
        </row>
        <row r="119">
          <cell r="C119">
            <v>1208.5200140729999</v>
          </cell>
          <cell r="D119">
            <v>1181.5871810579999</v>
          </cell>
          <cell r="E119">
            <v>1430</v>
          </cell>
          <cell r="F119">
            <v>1517</v>
          </cell>
          <cell r="G119"/>
          <cell r="L119">
            <v>1256.1673712772435</v>
          </cell>
        </row>
        <row r="120">
          <cell r="C120">
            <v>1239.5216483309998</v>
          </cell>
          <cell r="D120">
            <v>1140.8353519350001</v>
          </cell>
          <cell r="E120">
            <v>1423</v>
          </cell>
          <cell r="F120">
            <v>1510</v>
          </cell>
          <cell r="G120"/>
          <cell r="L120">
            <v>1255.7791002413528</v>
          </cell>
        </row>
        <row r="121">
          <cell r="C121">
            <v>1260.4921894080001</v>
          </cell>
          <cell r="D121">
            <v>1141.639910931</v>
          </cell>
          <cell r="E121">
            <v>1387</v>
          </cell>
          <cell r="F121">
            <v>1480</v>
          </cell>
          <cell r="G121"/>
          <cell r="L121">
            <v>1253.5853649075764</v>
          </cell>
        </row>
        <row r="122">
          <cell r="C122">
            <v>1270.4353761989998</v>
          </cell>
          <cell r="D122">
            <v>1153.930804137</v>
          </cell>
          <cell r="E122">
            <v>1344</v>
          </cell>
          <cell r="F122">
            <v>1450</v>
          </cell>
          <cell r="G122"/>
          <cell r="L122">
            <v>1248.9815143823298</v>
          </cell>
        </row>
        <row r="123">
          <cell r="C123">
            <v>1292.2201461330001</v>
          </cell>
          <cell r="D123">
            <v>1145.3016358289999</v>
          </cell>
          <cell r="E123">
            <v>1328</v>
          </cell>
          <cell r="F123">
            <v>1435</v>
          </cell>
          <cell r="G123"/>
          <cell r="L123">
            <v>1243.1530414121812</v>
          </cell>
        </row>
        <row r="124">
          <cell r="C124">
            <v>1301.0524138860001</v>
          </cell>
          <cell r="D124">
            <v>1153.4692606680001</v>
          </cell>
          <cell r="E124">
            <v>1337</v>
          </cell>
          <cell r="F124">
            <v>1425</v>
          </cell>
          <cell r="G124"/>
          <cell r="L124">
            <v>1237.0389908210175</v>
          </cell>
        </row>
        <row r="125">
          <cell r="C125">
            <v>1274.5201558650001</v>
          </cell>
          <cell r="D125">
            <v>1173.0883899149999</v>
          </cell>
          <cell r="E125">
            <v>1365</v>
          </cell>
          <cell r="F125">
            <v>1421</v>
          </cell>
          <cell r="G125"/>
          <cell r="L125">
            <v>1230.8585229453001</v>
          </cell>
        </row>
        <row r="126">
          <cell r="C126">
            <v>1259.5397664569998</v>
          </cell>
          <cell r="D126">
            <v>1194.8046727889998</v>
          </cell>
          <cell r="E126">
            <v>1377</v>
          </cell>
          <cell r="F126">
            <v>1410</v>
          </cell>
          <cell r="G126"/>
          <cell r="L126">
            <v>1224.226684977363</v>
          </cell>
        </row>
        <row r="127">
          <cell r="C127">
            <v>1279.0903414979998</v>
          </cell>
          <cell r="D127">
            <v>1210.3859203169998</v>
          </cell>
          <cell r="E127">
            <v>1378</v>
          </cell>
          <cell r="F127">
            <v>1411</v>
          </cell>
          <cell r="G127"/>
          <cell r="L127">
            <v>1217.1383214740622</v>
          </cell>
        </row>
        <row r="128">
          <cell r="C128">
            <v>1265.424489234</v>
          </cell>
          <cell r="D128">
            <v>1215.1519444199998</v>
          </cell>
          <cell r="E128">
            <v>1392</v>
          </cell>
          <cell r="F128">
            <v>1398</v>
          </cell>
          <cell r="G128"/>
          <cell r="L128">
            <v>1208.1406739559241</v>
          </cell>
        </row>
        <row r="129">
          <cell r="C129">
            <v>1225.2494550389999</v>
          </cell>
          <cell r="D129">
            <v>1193.9664609989998</v>
          </cell>
          <cell r="E129">
            <v>1388</v>
          </cell>
          <cell r="F129">
            <v>1392</v>
          </cell>
          <cell r="G129"/>
          <cell r="L129">
            <v>1198.03865788857</v>
          </cell>
        </row>
        <row r="130">
          <cell r="C130">
            <v>1195.2617251949998</v>
          </cell>
          <cell r="D130">
            <v>1160.2076188199999</v>
          </cell>
          <cell r="E130">
            <v>1377</v>
          </cell>
          <cell r="F130">
            <v>1380</v>
          </cell>
          <cell r="G130"/>
          <cell r="L130">
            <v>1187.6120134830298</v>
          </cell>
        </row>
        <row r="131">
          <cell r="C131">
            <v>1145.1701813520001</v>
          </cell>
          <cell r="D131">
            <v>1112.7264856530001</v>
          </cell>
          <cell r="E131">
            <v>1372</v>
          </cell>
          <cell r="F131">
            <v>1351</v>
          </cell>
          <cell r="G131"/>
          <cell r="L131">
            <v>1177.303154688278</v>
          </cell>
        </row>
        <row r="132">
          <cell r="C132">
            <v>1097.7797660580002</v>
          </cell>
          <cell r="D132">
            <v>1077.3705973469998</v>
          </cell>
          <cell r="E132">
            <v>1353</v>
          </cell>
          <cell r="F132">
            <v>1321</v>
          </cell>
          <cell r="G132"/>
          <cell r="L132">
            <v>1167.1736826488186</v>
          </cell>
        </row>
        <row r="133">
          <cell r="C133">
            <v>1069.7802076980001</v>
          </cell>
          <cell r="D133">
            <v>1068.9129295949999</v>
          </cell>
          <cell r="E133">
            <v>1360</v>
          </cell>
          <cell r="F133">
            <v>1283</v>
          </cell>
          <cell r="G133"/>
          <cell r="L133">
            <v>1157.0484683993168</v>
          </cell>
        </row>
        <row r="134">
          <cell r="C134">
            <v>1038.539111181</v>
          </cell>
          <cell r="D134">
            <v>1095.5223290699998</v>
          </cell>
          <cell r="E134">
            <v>1327</v>
          </cell>
          <cell r="F134">
            <v>1249</v>
          </cell>
          <cell r="G134"/>
          <cell r="L134">
            <v>1146.409272466728</v>
          </cell>
        </row>
        <row r="135">
          <cell r="C135">
            <v>992.94755350200012</v>
          </cell>
          <cell r="D135">
            <v>1103.669008263</v>
          </cell>
          <cell r="E135">
            <v>1275</v>
          </cell>
          <cell r="F135">
            <v>1225</v>
          </cell>
          <cell r="G135"/>
          <cell r="L135">
            <v>1134.8827357466578</v>
          </cell>
        </row>
        <row r="136">
          <cell r="C136">
            <v>943.85205649200009</v>
          </cell>
          <cell r="D136">
            <v>1081.1114652449999</v>
          </cell>
          <cell r="E136">
            <v>1220</v>
          </cell>
          <cell r="F136">
            <v>1207</v>
          </cell>
          <cell r="G136"/>
          <cell r="L136">
            <v>1123.2047372649376</v>
          </cell>
        </row>
        <row r="137">
          <cell r="C137">
            <v>901.04788011900007</v>
          </cell>
          <cell r="D137">
            <v>1067.775713412</v>
          </cell>
          <cell r="E137">
            <v>1232</v>
          </cell>
          <cell r="F137">
            <v>1192</v>
          </cell>
          <cell r="G137"/>
          <cell r="L137">
            <v>1111.1326996039886</v>
          </cell>
        </row>
        <row r="138">
          <cell r="C138">
            <v>829.28955553499998</v>
          </cell>
          <cell r="D138">
            <v>1063.789854312</v>
          </cell>
          <cell r="E138">
            <v>1282</v>
          </cell>
          <cell r="F138">
            <v>1192</v>
          </cell>
          <cell r="G138"/>
          <cell r="L138">
            <v>1098.9013395506399</v>
          </cell>
        </row>
        <row r="139">
          <cell r="C139">
            <v>769.31194215300002</v>
          </cell>
          <cell r="D139">
            <v>1093.9855892579999</v>
          </cell>
          <cell r="E139">
            <v>1307</v>
          </cell>
          <cell r="F139">
            <v>1158</v>
          </cell>
          <cell r="G139"/>
          <cell r="L139">
            <v>1086.3058657992526</v>
          </cell>
        </row>
        <row r="140">
          <cell r="C140">
            <v>758.015258937</v>
          </cell>
          <cell r="D140">
            <v>1150.0994206409998</v>
          </cell>
          <cell r="E140">
            <v>1283</v>
          </cell>
          <cell r="F140">
            <v>1113</v>
          </cell>
          <cell r="G140"/>
          <cell r="L140">
            <v>1073.0970907161952</v>
          </cell>
        </row>
        <row r="141">
          <cell r="C141">
            <v>739.71821843399994</v>
          </cell>
          <cell r="D141">
            <v>1175.1616907159998</v>
          </cell>
          <cell r="E141">
            <v>1256</v>
          </cell>
          <cell r="F141">
            <v>1156</v>
          </cell>
          <cell r="G141"/>
          <cell r="L141">
            <v>1059.1506559377547</v>
          </cell>
        </row>
        <row r="142">
          <cell r="C142">
            <v>726.73862098200004</v>
          </cell>
          <cell r="D142">
            <v>1154.2520513399998</v>
          </cell>
          <cell r="E142">
            <v>1216</v>
          </cell>
          <cell r="F142">
            <v>1089</v>
          </cell>
          <cell r="G142"/>
          <cell r="L142">
            <v>1044.4492231881345</v>
          </cell>
        </row>
        <row r="143">
          <cell r="C143">
            <v>723.61871715299992</v>
          </cell>
          <cell r="D143">
            <v>1168.2246581519998</v>
          </cell>
          <cell r="E143">
            <v>1156</v>
          </cell>
          <cell r="F143">
            <v>1085</v>
          </cell>
          <cell r="G143"/>
          <cell r="L143">
            <v>1028.9813421325166</v>
          </cell>
        </row>
        <row r="144">
          <cell r="C144">
            <v>758.56258188599998</v>
          </cell>
          <cell r="D144">
            <v>1186.8258566429997</v>
          </cell>
          <cell r="E144">
            <v>1123</v>
          </cell>
          <cell r="F144">
            <v>1094</v>
          </cell>
          <cell r="G144"/>
          <cell r="L144">
            <v>1013.5551572989901</v>
          </cell>
        </row>
        <row r="145">
          <cell r="C145">
            <v>818.91661090799994</v>
          </cell>
          <cell r="D145">
            <v>1176.949437621</v>
          </cell>
          <cell r="E145">
            <v>1088</v>
          </cell>
          <cell r="F145">
            <v>1099</v>
          </cell>
          <cell r="G145"/>
          <cell r="L145">
            <v>998.70471119213744</v>
          </cell>
        </row>
        <row r="146">
          <cell r="C146">
            <v>864.09672328800013</v>
          </cell>
          <cell r="D146">
            <v>1188.6423444539998</v>
          </cell>
          <cell r="E146">
            <v>1067</v>
          </cell>
          <cell r="F146">
            <v>1074</v>
          </cell>
          <cell r="G146"/>
          <cell r="L146">
            <v>984.72992420801393</v>
          </cell>
        </row>
        <row r="147">
          <cell r="C147">
            <v>918.23997162600006</v>
          </cell>
          <cell r="D147">
            <v>1192.637951256</v>
          </cell>
          <cell r="E147">
            <v>1021</v>
          </cell>
          <cell r="F147">
            <v>1046</v>
          </cell>
          <cell r="G147"/>
          <cell r="L147">
            <v>971.8093572442649</v>
          </cell>
        </row>
        <row r="148">
          <cell r="C148">
            <v>956.5447911660001</v>
          </cell>
          <cell r="D148">
            <v>1149.6215088000001</v>
          </cell>
          <cell r="E148">
            <v>982</v>
          </cell>
          <cell r="F148">
            <v>1009</v>
          </cell>
          <cell r="G148"/>
          <cell r="L148">
            <v>959.6885985493185</v>
          </cell>
        </row>
        <row r="149">
          <cell r="C149">
            <v>954.66633178199993</v>
          </cell>
          <cell r="D149">
            <v>1072.2626687879999</v>
          </cell>
          <cell r="E149">
            <v>968</v>
          </cell>
          <cell r="F149">
            <v>976</v>
          </cell>
          <cell r="G149"/>
          <cell r="L149">
            <v>948.16465247102565</v>
          </cell>
        </row>
        <row r="150">
          <cell r="C150">
            <v>954.09864508800001</v>
          </cell>
          <cell r="D150">
            <v>1058.675521587</v>
          </cell>
          <cell r="E150">
            <v>950</v>
          </cell>
          <cell r="F150">
            <v>960</v>
          </cell>
          <cell r="G150"/>
          <cell r="L150">
            <v>937.39105873009726</v>
          </cell>
        </row>
        <row r="151">
          <cell r="C151">
            <v>936.56906588100003</v>
          </cell>
          <cell r="D151">
            <v>966.22057459199993</v>
          </cell>
          <cell r="E151">
            <v>950</v>
          </cell>
          <cell r="F151">
            <v>968</v>
          </cell>
          <cell r="G151"/>
          <cell r="L151">
            <v>927.35444629851759</v>
          </cell>
        </row>
        <row r="152">
          <cell r="C152">
            <v>878.87118884099982</v>
          </cell>
          <cell r="D152">
            <v>933.38191393800003</v>
          </cell>
          <cell r="E152">
            <v>957</v>
          </cell>
          <cell r="F152">
            <v>975</v>
          </cell>
          <cell r="G152"/>
          <cell r="L152">
            <v>918.34089379164675</v>
          </cell>
        </row>
        <row r="153">
          <cell r="C153">
            <v>827.52231215400002</v>
          </cell>
          <cell r="D153">
            <v>939.85967613899993</v>
          </cell>
          <cell r="E153">
            <v>960</v>
          </cell>
          <cell r="F153">
            <v>945</v>
          </cell>
          <cell r="G153"/>
          <cell r="L153">
            <v>909.41477939658728</v>
          </cell>
        </row>
        <row r="154">
          <cell r="C154">
            <v>795.98626446300011</v>
          </cell>
          <cell r="D154">
            <v>964.84903691099998</v>
          </cell>
          <cell r="E154">
            <v>924</v>
          </cell>
          <cell r="F154">
            <v>915</v>
          </cell>
          <cell r="G154"/>
          <cell r="L154">
            <v>900.4488757322988</v>
          </cell>
        </row>
        <row r="155">
          <cell r="C155">
            <v>778.54632060899996</v>
          </cell>
          <cell r="D155">
            <v>946.32901188899984</v>
          </cell>
          <cell r="E155">
            <v>891</v>
          </cell>
          <cell r="F155">
            <v>895</v>
          </cell>
          <cell r="G155"/>
          <cell r="L155">
            <v>890.68928990776931</v>
          </cell>
        </row>
        <row r="156">
          <cell r="C156">
            <v>747.33482608500003</v>
          </cell>
          <cell r="D156">
            <v>924.40595402400015</v>
          </cell>
          <cell r="E156">
            <v>880</v>
          </cell>
          <cell r="F156">
            <v>858</v>
          </cell>
          <cell r="G156"/>
          <cell r="L156">
            <v>880.0725029001253</v>
          </cell>
        </row>
        <row r="157">
          <cell r="C157">
            <v>722.54187108299993</v>
          </cell>
          <cell r="D157">
            <v>921.43515635100016</v>
          </cell>
          <cell r="E157">
            <v>857</v>
          </cell>
          <cell r="F157">
            <v>835</v>
          </cell>
          <cell r="G157"/>
          <cell r="L157">
            <v>868.26016329536139</v>
          </cell>
        </row>
        <row r="158">
          <cell r="C158">
            <v>697.78323410400003</v>
          </cell>
          <cell r="D158">
            <v>941.79330870300009</v>
          </cell>
          <cell r="E158">
            <v>858</v>
          </cell>
          <cell r="F158">
            <v>831</v>
          </cell>
          <cell r="G158"/>
          <cell r="L158">
            <v>856.69167967321096</v>
          </cell>
        </row>
        <row r="159">
          <cell r="C159">
            <v>682.96027360799985</v>
          </cell>
          <cell r="D159">
            <v>941.76845584799992</v>
          </cell>
          <cell r="E159">
            <v>882</v>
          </cell>
          <cell r="F159">
            <v>825</v>
          </cell>
          <cell r="G159"/>
          <cell r="L159">
            <v>845.18953755485597</v>
          </cell>
        </row>
        <row r="160">
          <cell r="C160">
            <v>693.50612857800002</v>
          </cell>
          <cell r="D160">
            <v>973.91447259000006</v>
          </cell>
          <cell r="E160">
            <v>907</v>
          </cell>
          <cell r="F160">
            <v>787</v>
          </cell>
          <cell r="G160"/>
          <cell r="L160">
            <v>832.87251301289029</v>
          </cell>
        </row>
        <row r="161">
          <cell r="C161">
            <v>722.50340739900003</v>
          </cell>
          <cell r="D161">
            <v>1008.072506667</v>
          </cell>
          <cell r="E161">
            <v>903</v>
          </cell>
          <cell r="F161">
            <v>738</v>
          </cell>
          <cell r="G161"/>
          <cell r="L161">
            <v>820.16677741258434</v>
          </cell>
        </row>
        <row r="162">
          <cell r="C162">
            <v>752.91753647700011</v>
          </cell>
          <cell r="D162">
            <v>1011.817670049</v>
          </cell>
          <cell r="E162">
            <v>894</v>
          </cell>
          <cell r="F162">
            <v>688</v>
          </cell>
          <cell r="G162"/>
          <cell r="L162">
            <v>807.14122551034802</v>
          </cell>
        </row>
        <row r="163">
          <cell r="C163">
            <v>783.11738304599999</v>
          </cell>
          <cell r="D163">
            <v>1028.218051719</v>
          </cell>
          <cell r="E163">
            <v>894</v>
          </cell>
          <cell r="F163">
            <v>653</v>
          </cell>
          <cell r="G163"/>
          <cell r="L163">
            <v>793.59158223459792</v>
          </cell>
        </row>
        <row r="164">
          <cell r="C164">
            <v>805.34414970900002</v>
          </cell>
          <cell r="D164">
            <v>1031.165638638</v>
          </cell>
          <cell r="E164">
            <v>906</v>
          </cell>
          <cell r="F164">
            <v>645</v>
          </cell>
          <cell r="G164"/>
          <cell r="L164">
            <v>780.02409377472918</v>
          </cell>
        </row>
        <row r="165">
          <cell r="C165">
            <v>819.79314595199992</v>
          </cell>
          <cell r="D165">
            <v>1015.6238053470001</v>
          </cell>
          <cell r="E165">
            <v>897</v>
          </cell>
          <cell r="F165">
            <v>641</v>
          </cell>
          <cell r="G165"/>
          <cell r="L165">
            <v>766.92408457412773</v>
          </cell>
        </row>
        <row r="166">
          <cell r="C166">
            <v>808.51830973799997</v>
          </cell>
          <cell r="D166">
            <v>1023.033959694</v>
          </cell>
          <cell r="E166">
            <v>897</v>
          </cell>
          <cell r="F166">
            <v>640</v>
          </cell>
          <cell r="G166"/>
          <cell r="L166">
            <v>754.15047438810041</v>
          </cell>
        </row>
        <row r="167">
          <cell r="C167">
            <v>767.31465583199997</v>
          </cell>
          <cell r="D167">
            <v>1021.3722250919999</v>
          </cell>
          <cell r="E167">
            <v>903</v>
          </cell>
          <cell r="F167">
            <v>627</v>
          </cell>
          <cell r="G167"/>
          <cell r="L167">
            <v>742.15975711354224</v>
          </cell>
        </row>
        <row r="168">
          <cell r="C168">
            <v>752.71165651800004</v>
          </cell>
          <cell r="D168">
            <v>1007.693518182</v>
          </cell>
          <cell r="E168">
            <v>907</v>
          </cell>
          <cell r="F168">
            <v>617</v>
          </cell>
          <cell r="G168"/>
          <cell r="L168">
            <v>730.99847821982405</v>
          </cell>
        </row>
        <row r="169">
          <cell r="C169">
            <v>772.51130341500004</v>
          </cell>
          <cell r="D169">
            <v>879.62035536300004</v>
          </cell>
          <cell r="E169">
            <v>906</v>
          </cell>
          <cell r="F169">
            <v>573</v>
          </cell>
          <cell r="G169"/>
          <cell r="L169">
            <v>720.72342482391468</v>
          </cell>
        </row>
        <row r="170">
          <cell r="C170">
            <v>743.66033572800006</v>
          </cell>
          <cell r="D170">
            <v>804.38660580599992</v>
          </cell>
          <cell r="E170">
            <v>901</v>
          </cell>
          <cell r="F170">
            <v>534</v>
          </cell>
          <cell r="G170"/>
          <cell r="L170">
            <v>711.29917658200691</v>
          </cell>
        </row>
        <row r="171">
          <cell r="C171">
            <v>704.55341732100021</v>
          </cell>
          <cell r="D171">
            <v>724.17518972100004</v>
          </cell>
          <cell r="E171">
            <v>871</v>
          </cell>
          <cell r="F171">
            <v>534</v>
          </cell>
          <cell r="G171"/>
          <cell r="L171">
            <v>702.64799877070573</v>
          </cell>
        </row>
        <row r="172">
          <cell r="C172">
            <v>670.56314761800002</v>
          </cell>
          <cell r="D172">
            <v>639.54870893400005</v>
          </cell>
          <cell r="E172">
            <v>851</v>
          </cell>
          <cell r="F172">
            <v>562</v>
          </cell>
          <cell r="L172">
            <v>695.10477102082132</v>
          </cell>
        </row>
        <row r="173">
          <cell r="C173">
            <v>657.44942156699994</v>
          </cell>
          <cell r="D173">
            <v>560.83518749099994</v>
          </cell>
          <cell r="E173">
            <v>877</v>
          </cell>
          <cell r="F173">
            <v>580</v>
          </cell>
          <cell r="L173">
            <v>688.47506363814477</v>
          </cell>
        </row>
        <row r="174">
          <cell r="C174">
            <v>654.20216428200001</v>
          </cell>
          <cell r="D174">
            <v>507.30278575199998</v>
          </cell>
          <cell r="E174">
            <v>868</v>
          </cell>
          <cell r="F174">
            <v>556</v>
          </cell>
          <cell r="L174">
            <v>681.54416126487581</v>
          </cell>
        </row>
        <row r="175">
          <cell r="C175">
            <v>677.24942288699992</v>
          </cell>
          <cell r="D175">
            <v>497.28550530299998</v>
          </cell>
          <cell r="E175">
            <v>860</v>
          </cell>
          <cell r="F175">
            <v>512</v>
          </cell>
          <cell r="L175">
            <v>673.83975278667253</v>
          </cell>
        </row>
        <row r="176">
          <cell r="C176">
            <v>687.37107704999994</v>
          </cell>
          <cell r="D176">
            <v>495.11486056500001</v>
          </cell>
          <cell r="E176">
            <v>842</v>
          </cell>
          <cell r="F176">
            <v>483</v>
          </cell>
          <cell r="L176">
            <v>665.47508319524343</v>
          </cell>
        </row>
        <row r="177">
          <cell r="C177">
            <v>664.93162729199992</v>
          </cell>
          <cell r="D177">
            <v>462.54298947599995</v>
          </cell>
          <cell r="E177">
            <v>842</v>
          </cell>
          <cell r="F177">
            <v>443</v>
          </cell>
          <cell r="L177">
            <v>656.4788908174088</v>
          </cell>
        </row>
        <row r="178">
          <cell r="C178">
            <v>638.14286959800006</v>
          </cell>
          <cell r="D178">
            <v>428.15706233999998</v>
          </cell>
          <cell r="E178">
            <v>827</v>
          </cell>
          <cell r="F178">
            <v>431</v>
          </cell>
          <cell r="L178">
            <v>647.45784702886203</v>
          </cell>
        </row>
        <row r="179">
          <cell r="C179">
            <v>623.3357442119999</v>
          </cell>
          <cell r="D179">
            <v>395.37095496299997</v>
          </cell>
          <cell r="E179">
            <v>793</v>
          </cell>
          <cell r="F179">
            <v>448</v>
          </cell>
          <cell r="L179">
            <v>637.94387280152148</v>
          </cell>
        </row>
        <row r="180">
          <cell r="C180">
            <v>628.77110865899999</v>
          </cell>
          <cell r="D180">
            <v>374.55733687800006</v>
          </cell>
          <cell r="E180">
            <v>774</v>
          </cell>
          <cell r="F180">
            <v>476</v>
          </cell>
          <cell r="L180">
            <v>628.21811869975863</v>
          </cell>
        </row>
        <row r="181">
          <cell r="C181">
            <v>620.05890585900011</v>
          </cell>
          <cell r="D181">
            <v>413.45053942499999</v>
          </cell>
          <cell r="E181">
            <v>748</v>
          </cell>
          <cell r="F181">
            <v>477</v>
          </cell>
          <cell r="L181">
            <v>618.80017495077868</v>
          </cell>
        </row>
        <row r="182">
          <cell r="C182">
            <v>645.57332807700004</v>
          </cell>
          <cell r="D182">
            <v>451.67469095100006</v>
          </cell>
          <cell r="E182">
            <v>720</v>
          </cell>
          <cell r="F182">
            <v>479</v>
          </cell>
          <cell r="L182">
            <v>609.84041142282047</v>
          </cell>
        </row>
        <row r="183">
          <cell r="C183">
            <v>674.007298644</v>
          </cell>
          <cell r="D183">
            <v>458.26144664100002</v>
          </cell>
          <cell r="E183">
            <v>730</v>
          </cell>
          <cell r="F183">
            <v>485</v>
          </cell>
          <cell r="L183">
            <v>601.32263402070112</v>
          </cell>
        </row>
        <row r="184">
          <cell r="C184">
            <v>693.75321804600003</v>
          </cell>
          <cell r="D184">
            <v>500.29781250299999</v>
          </cell>
          <cell r="E184">
            <v>712</v>
          </cell>
          <cell r="F184">
            <v>487</v>
          </cell>
          <cell r="L184">
            <v>592.41788379285299</v>
          </cell>
        </row>
        <row r="185">
          <cell r="C185">
            <v>684.54662715299992</v>
          </cell>
          <cell r="D185">
            <v>551.20586463300003</v>
          </cell>
          <cell r="E185">
            <v>705</v>
          </cell>
          <cell r="F185">
            <v>471</v>
          </cell>
          <cell r="L185">
            <v>584.08414762115956</v>
          </cell>
        </row>
        <row r="186">
          <cell r="C186">
            <v>691.16182903200013</v>
          </cell>
          <cell r="D186">
            <v>580.75041302099987</v>
          </cell>
          <cell r="E186">
            <v>705</v>
          </cell>
          <cell r="F186">
            <v>490</v>
          </cell>
          <cell r="L186">
            <v>576.7369298964104</v>
          </cell>
        </row>
        <row r="187">
          <cell r="C187">
            <v>704.40056131199992</v>
          </cell>
          <cell r="D187">
            <v>624.69343707600001</v>
          </cell>
          <cell r="E187">
            <v>699</v>
          </cell>
          <cell r="F187">
            <v>494</v>
          </cell>
          <cell r="L187">
            <v>570.71645050102643</v>
          </cell>
        </row>
        <row r="188">
          <cell r="C188">
            <v>698.74768065299997</v>
          </cell>
          <cell r="D188">
            <v>589.18960241699995</v>
          </cell>
          <cell r="E188">
            <v>684</v>
          </cell>
          <cell r="F188">
            <v>497</v>
          </cell>
          <cell r="L188">
            <v>567.0270904244951</v>
          </cell>
        </row>
        <row r="189">
          <cell r="C189">
            <v>721.03987411799994</v>
          </cell>
          <cell r="D189">
            <v>514.86135024300006</v>
          </cell>
          <cell r="E189">
            <v>627</v>
          </cell>
          <cell r="F189">
            <v>495</v>
          </cell>
          <cell r="L189">
            <v>563.4891660087967</v>
          </cell>
        </row>
        <row r="190">
          <cell r="C190">
            <v>756.47237600999995</v>
          </cell>
          <cell r="D190">
            <v>447.83094905699994</v>
          </cell>
          <cell r="E190">
            <v>606</v>
          </cell>
          <cell r="F190">
            <v>479</v>
          </cell>
          <cell r="L190">
            <v>560.43372603786611</v>
          </cell>
        </row>
        <row r="191">
          <cell r="C191">
            <v>765.46881164099989</v>
          </cell>
          <cell r="D191">
            <v>381.444998532</v>
          </cell>
          <cell r="E191">
            <v>601</v>
          </cell>
          <cell r="F191">
            <v>457</v>
          </cell>
          <cell r="L191">
            <v>557.5168039133481</v>
          </cell>
        </row>
        <row r="192">
          <cell r="C192">
            <v>736.49805065400005</v>
          </cell>
          <cell r="D192">
            <v>347.65020404099999</v>
          </cell>
          <cell r="E192">
            <v>619</v>
          </cell>
          <cell r="F192">
            <v>470</v>
          </cell>
          <cell r="L192">
            <v>554.75428647551939</v>
          </cell>
        </row>
        <row r="193">
          <cell r="C193">
            <v>708.59963081699993</v>
          </cell>
          <cell r="D193">
            <v>315.18292809900004</v>
          </cell>
          <cell r="E193">
            <v>607</v>
          </cell>
          <cell r="F193">
            <v>479</v>
          </cell>
          <cell r="L193">
            <v>552.63587794079706</v>
          </cell>
        </row>
        <row r="194">
          <cell r="C194">
            <v>686.09439509099991</v>
          </cell>
          <cell r="D194">
            <v>310.48498111200001</v>
          </cell>
          <cell r="E194">
            <v>619</v>
          </cell>
          <cell r="F194">
            <v>489</v>
          </cell>
          <cell r="L194">
            <v>551.18188659441716</v>
          </cell>
        </row>
        <row r="195">
          <cell r="C195">
            <v>660.612521292</v>
          </cell>
          <cell r="D195">
            <v>322.06086809100003</v>
          </cell>
          <cell r="E195">
            <v>654</v>
          </cell>
          <cell r="F195">
            <v>495</v>
          </cell>
          <cell r="L195">
            <v>550.26310996510506</v>
          </cell>
        </row>
        <row r="196">
          <cell r="C196">
            <v>667.32780856200009</v>
          </cell>
          <cell r="D196">
            <v>355.78690098600003</v>
          </cell>
          <cell r="E196">
            <v>660</v>
          </cell>
          <cell r="F196">
            <v>507</v>
          </cell>
          <cell r="L196">
            <v>549.39478824495018</v>
          </cell>
        </row>
        <row r="197">
          <cell r="C197">
            <v>680.11201413000015</v>
          </cell>
          <cell r="D197">
            <v>371.34892541400001</v>
          </cell>
          <cell r="E197">
            <v>655</v>
          </cell>
          <cell r="F197">
            <v>495</v>
          </cell>
          <cell r="L197">
            <v>548.46793578685129</v>
          </cell>
        </row>
        <row r="198">
          <cell r="C198">
            <v>653.33582594399991</v>
          </cell>
          <cell r="D198">
            <v>339.00742443899998</v>
          </cell>
          <cell r="E198">
            <v>642</v>
          </cell>
          <cell r="F198">
            <v>473</v>
          </cell>
          <cell r="L198">
            <v>547.12932823217511</v>
          </cell>
        </row>
        <row r="199">
          <cell r="C199">
            <v>623.704656054</v>
          </cell>
          <cell r="D199">
            <v>314.66581099200005</v>
          </cell>
          <cell r="E199">
            <v>636</v>
          </cell>
          <cell r="F199">
            <v>460</v>
          </cell>
          <cell r="L199">
            <v>545.16417613193914</v>
          </cell>
        </row>
        <row r="200">
          <cell r="C200">
            <v>622.29461897700003</v>
          </cell>
          <cell r="D200">
            <v>295.618985796</v>
          </cell>
          <cell r="E200">
            <v>649</v>
          </cell>
          <cell r="F200">
            <v>461</v>
          </cell>
          <cell r="L200">
            <v>542.5262802842451</v>
          </cell>
        </row>
        <row r="201">
          <cell r="C201">
            <v>647.34634713000003</v>
          </cell>
          <cell r="D201">
            <v>302.49250084800002</v>
          </cell>
          <cell r="E201">
            <v>675</v>
          </cell>
          <cell r="F201">
            <v>446</v>
          </cell>
          <cell r="L201">
            <v>539.43053629516101</v>
          </cell>
        </row>
        <row r="202">
          <cell r="C202">
            <v>696.33845492400008</v>
          </cell>
          <cell r="D202">
            <v>318.95403234300005</v>
          </cell>
          <cell r="E202">
            <v>700</v>
          </cell>
          <cell r="F202">
            <v>414</v>
          </cell>
          <cell r="L202"/>
        </row>
        <row r="203">
          <cell r="C203">
            <v>729.10601400900009</v>
          </cell>
          <cell r="D203">
            <v>293.18981463599999</v>
          </cell>
          <cell r="E203">
            <v>697</v>
          </cell>
          <cell r="F203">
            <v>389</v>
          </cell>
          <cell r="L203"/>
        </row>
        <row r="204">
          <cell r="C204">
            <v>744.99277509300009</v>
          </cell>
          <cell r="D204">
            <v>272.97772864199999</v>
          </cell>
          <cell r="E204">
            <v>672</v>
          </cell>
          <cell r="F204">
            <v>364</v>
          </cell>
          <cell r="L204"/>
        </row>
        <row r="205">
          <cell r="C205">
            <v>742.97934127500014</v>
          </cell>
          <cell r="D205">
            <v>274.71940297500004</v>
          </cell>
          <cell r="E205">
            <v>640</v>
          </cell>
          <cell r="F205">
            <v>365</v>
          </cell>
          <cell r="L205"/>
        </row>
        <row r="206">
          <cell r="C206">
            <v>731.85999575999995</v>
          </cell>
          <cell r="D206">
            <v>270.35286604500004</v>
          </cell>
          <cell r="E206">
            <v>590</v>
          </cell>
          <cell r="F206">
            <v>358</v>
          </cell>
          <cell r="L206"/>
        </row>
        <row r="207">
          <cell r="C207">
            <v>704.16902683800004</v>
          </cell>
          <cell r="D207">
            <v>250.48967057399997</v>
          </cell>
          <cell r="E207">
            <v>569</v>
          </cell>
          <cell r="F207">
            <v>356</v>
          </cell>
          <cell r="L207"/>
        </row>
        <row r="208">
          <cell r="C208">
            <v>682.56454977299995</v>
          </cell>
          <cell r="D208">
            <v>245.999600163</v>
          </cell>
          <cell r="E208">
            <v>566</v>
          </cell>
          <cell r="F208">
            <v>386</v>
          </cell>
          <cell r="L208"/>
        </row>
        <row r="209">
          <cell r="C209">
            <v>657.89593502700006</v>
          </cell>
          <cell r="D209">
            <v>249.713233476</v>
          </cell>
          <cell r="E209">
            <v>566</v>
          </cell>
          <cell r="F209">
            <v>413</v>
          </cell>
          <cell r="L209"/>
        </row>
        <row r="210">
          <cell r="C210">
            <v>648.47754872400003</v>
          </cell>
          <cell r="D210">
            <v>257.36155263900002</v>
          </cell>
          <cell r="E210">
            <v>558</v>
          </cell>
          <cell r="F210">
            <v>443</v>
          </cell>
          <cell r="L210"/>
        </row>
        <row r="211">
          <cell r="C211">
            <v>678.71799360600005</v>
          </cell>
          <cell r="D211">
            <v>252.58171422299998</v>
          </cell>
          <cell r="E211">
            <v>532</v>
          </cell>
          <cell r="F211">
            <v>476</v>
          </cell>
          <cell r="L211"/>
        </row>
        <row r="212">
          <cell r="C212">
            <v>672.38246541900003</v>
          </cell>
          <cell r="D212">
            <v>250.90633679999999</v>
          </cell>
          <cell r="E212">
            <v>492</v>
          </cell>
          <cell r="F212">
            <v>532</v>
          </cell>
          <cell r="L212"/>
        </row>
        <row r="213">
          <cell r="C213">
            <v>676.171834956</v>
          </cell>
          <cell r="D213">
            <v>246.21178440599999</v>
          </cell>
          <cell r="E213">
            <v>458</v>
          </cell>
          <cell r="F213">
            <v>577</v>
          </cell>
          <cell r="L213"/>
        </row>
        <row r="214">
          <cell r="C214">
            <v>676.4766378060001</v>
          </cell>
          <cell r="D214">
            <v>237.81096411299998</v>
          </cell>
          <cell r="E214">
            <v>425</v>
          </cell>
          <cell r="F214">
            <v>638</v>
          </cell>
          <cell r="L214"/>
        </row>
        <row r="215">
          <cell r="C215">
            <v>653.52827521500001</v>
          </cell>
          <cell r="D215">
            <v>230.21068121699997</v>
          </cell>
          <cell r="E215">
            <v>416</v>
          </cell>
          <cell r="F215">
            <v>701</v>
          </cell>
          <cell r="L215"/>
        </row>
        <row r="216">
          <cell r="C216">
            <v>654.69265688400003</v>
          </cell>
          <cell r="D216">
            <v>253.393723542</v>
          </cell>
          <cell r="E216">
            <v>406</v>
          </cell>
          <cell r="F216">
            <v>712</v>
          </cell>
          <cell r="L216"/>
        </row>
        <row r="217">
          <cell r="C217">
            <v>680.76400281299993</v>
          </cell>
          <cell r="D217">
            <v>269.48792186999998</v>
          </cell>
          <cell r="E217">
            <v>390</v>
          </cell>
          <cell r="F217">
            <v>718</v>
          </cell>
          <cell r="L217"/>
        </row>
        <row r="218">
          <cell r="C218">
            <v>682.02805937099993</v>
          </cell>
          <cell r="D218">
            <v>270.3060438</v>
          </cell>
          <cell r="E218">
            <v>354</v>
          </cell>
          <cell r="F218">
            <v>736</v>
          </cell>
          <cell r="L218"/>
        </row>
        <row r="219">
          <cell r="C219">
            <v>602.89255126499995</v>
          </cell>
          <cell r="D219">
            <v>268.49027785499999</v>
          </cell>
          <cell r="E219">
            <v>343</v>
          </cell>
          <cell r="F219">
            <v>767</v>
          </cell>
          <cell r="L219"/>
        </row>
        <row r="220">
          <cell r="C220">
            <v>648.16743566700006</v>
          </cell>
          <cell r="D220">
            <v>304.19442949200004</v>
          </cell>
          <cell r="E220">
            <v>330</v>
          </cell>
          <cell r="F220">
            <v>791</v>
          </cell>
          <cell r="L220"/>
        </row>
        <row r="221">
          <cell r="C221">
            <v>610.15940814300006</v>
          </cell>
          <cell r="D221">
            <v>321.98113993499999</v>
          </cell>
          <cell r="E221">
            <v>354</v>
          </cell>
          <cell r="F221">
            <v>793</v>
          </cell>
          <cell r="L221"/>
        </row>
        <row r="222">
          <cell r="C222">
            <v>587.90599326000006</v>
          </cell>
          <cell r="D222">
            <v>333.71123505000003</v>
          </cell>
          <cell r="E222">
            <v>386</v>
          </cell>
          <cell r="F222">
            <v>832</v>
          </cell>
          <cell r="L222"/>
        </row>
        <row r="223">
          <cell r="C223">
            <v>578.39793496200002</v>
          </cell>
          <cell r="D223">
            <v>380.44965040799997</v>
          </cell>
          <cell r="E223">
            <v>460</v>
          </cell>
          <cell r="F223">
            <v>873</v>
          </cell>
          <cell r="L223"/>
        </row>
        <row r="224">
          <cell r="C224">
            <v>577.70219089500006</v>
          </cell>
          <cell r="D224">
            <v>439.07949449100005</v>
          </cell>
          <cell r="E224">
            <v>536</v>
          </cell>
          <cell r="F224">
            <v>907</v>
          </cell>
          <cell r="L224"/>
        </row>
        <row r="225">
          <cell r="C225">
            <v>592.51338382200004</v>
          </cell>
          <cell r="D225">
            <v>470.12453538300002</v>
          </cell>
          <cell r="E225">
            <v>589</v>
          </cell>
          <cell r="F225">
            <v>915</v>
          </cell>
          <cell r="L225"/>
        </row>
        <row r="226">
          <cell r="C226">
            <v>583.320751578</v>
          </cell>
          <cell r="D226">
            <v>469.44019265099996</v>
          </cell>
          <cell r="E226">
            <v>636</v>
          </cell>
          <cell r="F226">
            <v>925</v>
          </cell>
          <cell r="L226"/>
        </row>
        <row r="227">
          <cell r="C227">
            <v>530.35751021099998</v>
          </cell>
          <cell r="D227">
            <v>474.85857176399998</v>
          </cell>
          <cell r="E227">
            <v>676</v>
          </cell>
          <cell r="F227">
            <v>948</v>
          </cell>
          <cell r="L227"/>
        </row>
        <row r="228">
          <cell r="C228">
            <v>465.82518369899998</v>
          </cell>
          <cell r="D228">
            <v>478.23393692100001</v>
          </cell>
          <cell r="E228">
            <v>709</v>
          </cell>
          <cell r="F228">
            <v>976</v>
          </cell>
          <cell r="L228"/>
        </row>
        <row r="229">
          <cell r="C229">
            <v>421.036091865</v>
          </cell>
          <cell r="D229">
            <v>456.35780657700008</v>
          </cell>
          <cell r="E229">
            <v>732</v>
          </cell>
          <cell r="F229">
            <v>1007</v>
          </cell>
          <cell r="L229"/>
        </row>
        <row r="230">
          <cell r="C230">
            <v>394.53457108799995</v>
          </cell>
          <cell r="D230">
            <v>447.77418567000001</v>
          </cell>
          <cell r="E230">
            <v>739</v>
          </cell>
          <cell r="F230">
            <v>1018</v>
          </cell>
          <cell r="L230"/>
        </row>
        <row r="231">
          <cell r="C231">
            <v>417.42074495099996</v>
          </cell>
          <cell r="D231">
            <v>442.56693683100002</v>
          </cell>
          <cell r="E231">
            <v>754</v>
          </cell>
          <cell r="F231">
            <v>999</v>
          </cell>
          <cell r="L231"/>
        </row>
        <row r="232">
          <cell r="C232">
            <v>465.08160619799997</v>
          </cell>
          <cell r="D232">
            <v>404.72855386200001</v>
          </cell>
          <cell r="E232">
            <v>756</v>
          </cell>
          <cell r="F232">
            <v>998</v>
          </cell>
          <cell r="L232"/>
        </row>
        <row r="233">
          <cell r="C233">
            <v>478.05747648899995</v>
          </cell>
          <cell r="D233">
            <v>394.821526866</v>
          </cell>
          <cell r="E233">
            <v>764</v>
          </cell>
          <cell r="F233">
            <v>1006</v>
          </cell>
          <cell r="L233"/>
        </row>
        <row r="234">
          <cell r="C234">
            <v>461.82102071100002</v>
          </cell>
          <cell r="D234">
            <v>362.12715022500004</v>
          </cell>
          <cell r="E234">
            <v>761</v>
          </cell>
          <cell r="F234">
            <v>983</v>
          </cell>
          <cell r="L234"/>
        </row>
        <row r="235">
          <cell r="C235">
            <v>468.40616898899998</v>
          </cell>
          <cell r="D235">
            <v>331.64611964400007</v>
          </cell>
          <cell r="E235">
            <v>756</v>
          </cell>
          <cell r="F235">
            <v>973</v>
          </cell>
          <cell r="L235"/>
        </row>
        <row r="236">
          <cell r="C236">
            <v>474.35763293700001</v>
          </cell>
          <cell r="D236">
            <v>316.988076234</v>
          </cell>
          <cell r="E236">
            <v>762</v>
          </cell>
          <cell r="F236">
            <v>957</v>
          </cell>
          <cell r="L236"/>
        </row>
        <row r="237">
          <cell r="C237">
            <v>484.20581325300003</v>
          </cell>
          <cell r="D237">
            <v>333.54642324000002</v>
          </cell>
          <cell r="E237">
            <v>763</v>
          </cell>
          <cell r="F237">
            <v>968</v>
          </cell>
          <cell r="L237"/>
        </row>
        <row r="238">
          <cell r="C238">
            <v>485.58605015399996</v>
          </cell>
          <cell r="D238">
            <v>349.24902209700002</v>
          </cell>
          <cell r="E238">
            <v>751</v>
          </cell>
          <cell r="F238">
            <v>968</v>
          </cell>
          <cell r="L238"/>
        </row>
        <row r="239">
          <cell r="C239">
            <v>499.54261046700003</v>
          </cell>
          <cell r="D239">
            <v>366.29105168700005</v>
          </cell>
          <cell r="E239">
            <v>730</v>
          </cell>
          <cell r="F239">
            <v>958</v>
          </cell>
          <cell r="L239"/>
        </row>
        <row r="240">
          <cell r="C240">
            <v>485.86838978399999</v>
          </cell>
          <cell r="D240">
            <v>375.19001792400002</v>
          </cell>
          <cell r="E240">
            <v>714</v>
          </cell>
          <cell r="F240">
            <v>962</v>
          </cell>
          <cell r="L240"/>
        </row>
        <row r="241">
          <cell r="C241">
            <v>455.72023903200005</v>
          </cell>
          <cell r="D241">
            <v>386.55156836100002</v>
          </cell>
          <cell r="E241">
            <v>683</v>
          </cell>
          <cell r="F241">
            <v>980</v>
          </cell>
          <cell r="L241"/>
        </row>
        <row r="242">
          <cell r="C242">
            <v>438.301757904</v>
          </cell>
          <cell r="D242">
            <v>391.88607756300001</v>
          </cell>
          <cell r="E242">
            <v>652</v>
          </cell>
          <cell r="F242">
            <v>1009</v>
          </cell>
          <cell r="L242"/>
        </row>
        <row r="243">
          <cell r="C243">
            <v>426.11315725800006</v>
          </cell>
          <cell r="D243">
            <v>402.70699826100002</v>
          </cell>
          <cell r="E243">
            <v>639</v>
          </cell>
          <cell r="F243">
            <v>1029</v>
          </cell>
          <cell r="L243"/>
        </row>
        <row r="244">
          <cell r="C244">
            <v>409.72456547700006</v>
          </cell>
          <cell r="D244">
            <v>399.09675462900003</v>
          </cell>
          <cell r="E244">
            <v>643</v>
          </cell>
          <cell r="F244">
            <v>1025</v>
          </cell>
          <cell r="L244"/>
        </row>
        <row r="245">
          <cell r="C245">
            <v>409.16893995300006</v>
          </cell>
          <cell r="D245">
            <v>403.56140321100003</v>
          </cell>
          <cell r="E245">
            <v>653</v>
          </cell>
          <cell r="F245">
            <v>1009</v>
          </cell>
          <cell r="L245"/>
        </row>
        <row r="246">
          <cell r="C246">
            <v>411.879454248</v>
          </cell>
          <cell r="D246">
            <v>389.48713186799995</v>
          </cell>
          <cell r="E246">
            <v>655</v>
          </cell>
          <cell r="F246">
            <v>978</v>
          </cell>
          <cell r="L246"/>
        </row>
        <row r="247">
          <cell r="C247">
            <v>403.41324705</v>
          </cell>
          <cell r="D247">
            <v>383.64610569900009</v>
          </cell>
          <cell r="E247">
            <v>654</v>
          </cell>
          <cell r="F247">
            <v>950</v>
          </cell>
          <cell r="L247"/>
        </row>
        <row r="248">
          <cell r="C248">
            <v>401.42388609600005</v>
          </cell>
          <cell r="D248">
            <v>357.23409649199999</v>
          </cell>
          <cell r="E248">
            <v>666</v>
          </cell>
          <cell r="F248">
            <v>939</v>
          </cell>
          <cell r="L248"/>
        </row>
        <row r="249">
          <cell r="C249">
            <v>397.14521835599999</v>
          </cell>
          <cell r="D249">
            <v>359.88448452000006</v>
          </cell>
          <cell r="E249">
            <v>655</v>
          </cell>
          <cell r="F249">
            <v>933</v>
          </cell>
          <cell r="L249"/>
        </row>
        <row r="250">
          <cell r="C250">
            <v>391.401616569</v>
          </cell>
          <cell r="D250">
            <v>347.91398310300002</v>
          </cell>
          <cell r="E250">
            <v>648</v>
          </cell>
          <cell r="F250">
            <v>937</v>
          </cell>
          <cell r="L250"/>
        </row>
        <row r="251">
          <cell r="C251">
            <v>380.61666241200004</v>
          </cell>
          <cell r="D251">
            <v>339.31036496400003</v>
          </cell>
          <cell r="E251">
            <v>638</v>
          </cell>
          <cell r="F251">
            <v>934</v>
          </cell>
          <cell r="L251"/>
        </row>
        <row r="252">
          <cell r="C252">
            <v>375.02392383</v>
          </cell>
          <cell r="D252">
            <v>379.846780884</v>
          </cell>
          <cell r="E252">
            <v>629</v>
          </cell>
          <cell r="F252">
            <v>929</v>
          </cell>
          <cell r="L252"/>
        </row>
        <row r="253">
          <cell r="C253">
            <v>384.90075642300002</v>
          </cell>
          <cell r="D253">
            <v>384.46617709499998</v>
          </cell>
          <cell r="E253">
            <v>640</v>
          </cell>
          <cell r="F253">
            <v>882</v>
          </cell>
          <cell r="L253"/>
        </row>
        <row r="254">
          <cell r="C254">
            <v>390.67833269099998</v>
          </cell>
          <cell r="D254">
            <v>390.46841020799997</v>
          </cell>
          <cell r="E254">
            <v>653</v>
          </cell>
          <cell r="F254">
            <v>887</v>
          </cell>
          <cell r="L254"/>
        </row>
        <row r="255">
          <cell r="C255">
            <v>393.77338766400004</v>
          </cell>
          <cell r="D255">
            <v>420.34337643600003</v>
          </cell>
          <cell r="E255">
            <v>683</v>
          </cell>
          <cell r="F255">
            <v>922</v>
          </cell>
          <cell r="L255"/>
        </row>
        <row r="256">
          <cell r="C256">
            <v>394.29454032000007</v>
          </cell>
          <cell r="D256">
            <v>398.09741410800001</v>
          </cell>
          <cell r="E256">
            <v>703</v>
          </cell>
          <cell r="F256">
            <v>947</v>
          </cell>
          <cell r="L256"/>
        </row>
        <row r="257">
          <cell r="C257">
            <v>395.08579455</v>
          </cell>
          <cell r="D257">
            <v>384.43120305000008</v>
          </cell>
          <cell r="E257">
            <v>728</v>
          </cell>
          <cell r="F257">
            <v>971</v>
          </cell>
          <cell r="L257"/>
        </row>
        <row r="258">
          <cell r="C258">
            <v>411.87156031499995</v>
          </cell>
          <cell r="D258">
            <v>425.819253264</v>
          </cell>
          <cell r="E258">
            <v>776</v>
          </cell>
          <cell r="F258">
            <v>996</v>
          </cell>
          <cell r="L258"/>
        </row>
        <row r="259">
          <cell r="C259">
            <v>442.15654085099993</v>
          </cell>
          <cell r="D259">
            <v>462.53017742400004</v>
          </cell>
          <cell r="E259">
            <v>794</v>
          </cell>
          <cell r="F259">
            <v>995</v>
          </cell>
          <cell r="L259"/>
        </row>
        <row r="260">
          <cell r="C260">
            <v>472.13438070299998</v>
          </cell>
          <cell r="D260">
            <v>477.80130501300005</v>
          </cell>
          <cell r="E260">
            <v>805</v>
          </cell>
          <cell r="F260">
            <v>983</v>
          </cell>
          <cell r="L260"/>
        </row>
        <row r="261">
          <cell r="C261">
            <v>482.40146101199997</v>
          </cell>
          <cell r="D261">
            <v>474.92603991599998</v>
          </cell>
          <cell r="E261">
            <v>811</v>
          </cell>
          <cell r="F261">
            <v>985</v>
          </cell>
          <cell r="L261"/>
        </row>
        <row r="262">
          <cell r="C262">
            <v>484.66313926499998</v>
          </cell>
          <cell r="D262">
            <v>447.06943278599999</v>
          </cell>
          <cell r="E262">
            <v>837</v>
          </cell>
          <cell r="F262">
            <v>1001</v>
          </cell>
          <cell r="L262"/>
        </row>
        <row r="263">
          <cell r="C263">
            <v>496.52161967100005</v>
          </cell>
          <cell r="D263">
            <v>432.95148706200007</v>
          </cell>
          <cell r="E263">
            <v>858</v>
          </cell>
          <cell r="F263">
            <v>1025</v>
          </cell>
          <cell r="L263"/>
        </row>
        <row r="264">
          <cell r="C264">
            <v>492.99475649099998</v>
          </cell>
          <cell r="D264">
            <v>428.80353193800005</v>
          </cell>
          <cell r="E264">
            <v>882</v>
          </cell>
          <cell r="F264">
            <v>1046</v>
          </cell>
          <cell r="L264"/>
        </row>
        <row r="265">
          <cell r="C265">
            <v>492.65447162999999</v>
          </cell>
          <cell r="D265">
            <v>430.48971540299999</v>
          </cell>
          <cell r="E265">
            <v>928</v>
          </cell>
          <cell r="F265">
            <v>1056</v>
          </cell>
          <cell r="L265"/>
        </row>
        <row r="266">
          <cell r="C266">
            <v>515.25755274900007</v>
          </cell>
          <cell r="D266">
            <v>436.18019921700005</v>
          </cell>
          <cell r="E266">
            <v>953</v>
          </cell>
          <cell r="F266">
            <v>1051</v>
          </cell>
          <cell r="L266"/>
        </row>
        <row r="267">
          <cell r="C267">
            <v>540.75895617600008</v>
          </cell>
          <cell r="D267">
            <v>419.08004546400002</v>
          </cell>
          <cell r="E267">
            <v>947</v>
          </cell>
          <cell r="F267">
            <v>1057</v>
          </cell>
          <cell r="L267"/>
        </row>
        <row r="268">
          <cell r="C268">
            <v>527.96156888100006</v>
          </cell>
          <cell r="D268">
            <v>404.17774527300003</v>
          </cell>
          <cell r="E268">
            <v>932</v>
          </cell>
          <cell r="F268">
            <v>1053</v>
          </cell>
          <cell r="L268"/>
        </row>
        <row r="269">
          <cell r="C269">
            <v>513.71509538999999</v>
          </cell>
          <cell r="D269">
            <v>387.46853738700003</v>
          </cell>
          <cell r="E269">
            <v>923</v>
          </cell>
          <cell r="F269">
            <v>1065</v>
          </cell>
          <cell r="L269"/>
        </row>
        <row r="270">
          <cell r="C270">
            <v>496.62258446999999</v>
          </cell>
          <cell r="D270">
            <v>378.91985360400002</v>
          </cell>
          <cell r="E270">
            <v>910</v>
          </cell>
          <cell r="F270">
            <v>1089</v>
          </cell>
          <cell r="L270"/>
        </row>
        <row r="271">
          <cell r="C271">
            <v>470.23951732800003</v>
          </cell>
          <cell r="D271">
            <v>367.30660992000003</v>
          </cell>
          <cell r="E271">
            <v>917</v>
          </cell>
          <cell r="F271">
            <v>1111</v>
          </cell>
          <cell r="L271"/>
        </row>
        <row r="272">
          <cell r="C272">
            <v>447.86654862</v>
          </cell>
          <cell r="D272">
            <v>379.721338764</v>
          </cell>
          <cell r="E272">
            <v>916</v>
          </cell>
          <cell r="F272">
            <v>1100</v>
          </cell>
          <cell r="L272"/>
        </row>
        <row r="273">
          <cell r="C273">
            <v>460.68055389899996</v>
          </cell>
          <cell r="D273">
            <v>393.45128606999998</v>
          </cell>
          <cell r="E273">
            <v>908</v>
          </cell>
          <cell r="F273">
            <v>1078</v>
          </cell>
          <cell r="L273"/>
        </row>
        <row r="274">
          <cell r="C274">
            <v>466.33380451200003</v>
          </cell>
          <cell r="D274">
            <v>399.40606723499997</v>
          </cell>
          <cell r="E274">
            <v>879</v>
          </cell>
          <cell r="F274">
            <v>1064</v>
          </cell>
          <cell r="L274"/>
        </row>
        <row r="275">
          <cell r="C275">
            <v>474.03094049099997</v>
          </cell>
          <cell r="D275">
            <v>384.232570581</v>
          </cell>
          <cell r="E275">
            <v>842</v>
          </cell>
          <cell r="F275">
            <v>1067</v>
          </cell>
          <cell r="L275"/>
        </row>
        <row r="276">
          <cell r="C276">
            <v>457.44266989799996</v>
          </cell>
          <cell r="D276">
            <v>408.13625595600007</v>
          </cell>
          <cell r="E276">
            <v>789</v>
          </cell>
          <cell r="F276">
            <v>1067</v>
          </cell>
          <cell r="L276"/>
        </row>
        <row r="277">
          <cell r="C277">
            <v>495.53393660699999</v>
          </cell>
          <cell r="D277">
            <v>448.10815890000003</v>
          </cell>
          <cell r="E277">
            <v>756</v>
          </cell>
          <cell r="F277">
            <v>1085</v>
          </cell>
          <cell r="L277"/>
        </row>
        <row r="278">
          <cell r="C278">
            <v>539.48720451899999</v>
          </cell>
          <cell r="D278">
            <v>460.33990038599995</v>
          </cell>
          <cell r="E278">
            <v>749</v>
          </cell>
          <cell r="F278">
            <v>1100</v>
          </cell>
          <cell r="L278"/>
        </row>
        <row r="279">
          <cell r="C279">
            <v>571.20420816900003</v>
          </cell>
          <cell r="D279">
            <v>497.20318263299998</v>
          </cell>
          <cell r="E279">
            <v>756</v>
          </cell>
          <cell r="F279">
            <v>1105</v>
          </cell>
          <cell r="L279"/>
        </row>
        <row r="280">
          <cell r="C280">
            <v>604.79511345900005</v>
          </cell>
          <cell r="D280">
            <v>528.17441677199997</v>
          </cell>
          <cell r="E280">
            <v>750</v>
          </cell>
          <cell r="F280">
            <v>1080</v>
          </cell>
          <cell r="L280"/>
        </row>
        <row r="281">
          <cell r="C281">
            <v>636.33834474900016</v>
          </cell>
          <cell r="D281">
            <v>551.32096775699995</v>
          </cell>
          <cell r="E281">
            <v>731</v>
          </cell>
          <cell r="F281">
            <v>1065</v>
          </cell>
          <cell r="L281"/>
        </row>
        <row r="282">
          <cell r="C282">
            <v>653.81022071100006</v>
          </cell>
          <cell r="D282">
            <v>556.62785605199997</v>
          </cell>
          <cell r="E282">
            <v>718</v>
          </cell>
          <cell r="F282">
            <v>1046</v>
          </cell>
          <cell r="L282"/>
        </row>
        <row r="283">
          <cell r="C283">
            <v>685.44027828899993</v>
          </cell>
          <cell r="D283">
            <v>564.30055832700009</v>
          </cell>
          <cell r="E283">
            <v>708</v>
          </cell>
          <cell r="F283">
            <v>1045</v>
          </cell>
          <cell r="L283"/>
        </row>
        <row r="284">
          <cell r="C284">
            <v>702.01834752600007</v>
          </cell>
          <cell r="D284">
            <v>590.24929472999997</v>
          </cell>
          <cell r="E284">
            <v>718</v>
          </cell>
          <cell r="F284">
            <v>1078</v>
          </cell>
          <cell r="L284"/>
        </row>
        <row r="285">
          <cell r="C285">
            <v>713.76705380099997</v>
          </cell>
          <cell r="D285">
            <v>609.53543626800001</v>
          </cell>
          <cell r="E285">
            <v>726</v>
          </cell>
          <cell r="F285">
            <v>1120</v>
          </cell>
          <cell r="L285"/>
        </row>
        <row r="286">
          <cell r="C286">
            <v>756.53309803499997</v>
          </cell>
          <cell r="D286">
            <v>647.80343431799997</v>
          </cell>
          <cell r="E286">
            <v>758</v>
          </cell>
          <cell r="F286">
            <v>1141</v>
          </cell>
          <cell r="L286"/>
        </row>
        <row r="287">
          <cell r="C287">
            <v>788.72976592500004</v>
          </cell>
          <cell r="D287">
            <v>691.08699593100005</v>
          </cell>
          <cell r="E287">
            <v>756</v>
          </cell>
          <cell r="F287">
            <v>1135</v>
          </cell>
          <cell r="L287"/>
        </row>
        <row r="288">
          <cell r="C288">
            <v>811.09047100199996</v>
          </cell>
          <cell r="D288">
            <v>705.30957269999999</v>
          </cell>
          <cell r="E288">
            <v>753</v>
          </cell>
          <cell r="F288">
            <v>1135</v>
          </cell>
          <cell r="L288"/>
        </row>
        <row r="289">
          <cell r="C289">
            <v>812.93125273800013</v>
          </cell>
          <cell r="D289">
            <v>724.74953447099995</v>
          </cell>
          <cell r="E289">
            <v>758</v>
          </cell>
          <cell r="F289">
            <v>1139</v>
          </cell>
          <cell r="L289"/>
        </row>
        <row r="290">
          <cell r="C290">
            <v>816.87451160699993</v>
          </cell>
          <cell r="D290">
            <v>726.9668755319999</v>
          </cell>
          <cell r="E290">
            <v>766</v>
          </cell>
          <cell r="F290">
            <v>1145</v>
          </cell>
          <cell r="L290"/>
        </row>
        <row r="291">
          <cell r="C291">
            <v>827.58014745900005</v>
          </cell>
          <cell r="D291">
            <v>708.18663223199997</v>
          </cell>
          <cell r="E291">
            <v>775</v>
          </cell>
          <cell r="F291">
            <v>1181</v>
          </cell>
          <cell r="L291"/>
        </row>
        <row r="292">
          <cell r="C292">
            <v>794.89047485100002</v>
          </cell>
          <cell r="D292">
            <v>707.74638064800001</v>
          </cell>
          <cell r="E292">
            <v>773</v>
          </cell>
          <cell r="F292">
            <v>1213</v>
          </cell>
          <cell r="L292"/>
        </row>
        <row r="293">
          <cell r="C293">
            <v>782.64684889500006</v>
          </cell>
          <cell r="D293">
            <v>721.22189901899992</v>
          </cell>
          <cell r="E293">
            <v>793</v>
          </cell>
          <cell r="F293">
            <v>1226</v>
          </cell>
          <cell r="L293"/>
        </row>
        <row r="294">
          <cell r="C294">
            <v>793.06671983400008</v>
          </cell>
          <cell r="D294">
            <v>755.14938962999986</v>
          </cell>
          <cell r="E294">
            <v>796</v>
          </cell>
          <cell r="F294">
            <v>1231</v>
          </cell>
          <cell r="L294"/>
        </row>
        <row r="295">
          <cell r="C295">
            <v>810.82419656399998</v>
          </cell>
          <cell r="D295">
            <v>767.40975316799995</v>
          </cell>
          <cell r="E295">
            <v>777</v>
          </cell>
          <cell r="F295">
            <v>1235</v>
          </cell>
          <cell r="L295"/>
        </row>
        <row r="296">
          <cell r="C296">
            <v>803.61163271400005</v>
          </cell>
          <cell r="D296">
            <v>768.88767224699995</v>
          </cell>
          <cell r="E296">
            <v>759</v>
          </cell>
          <cell r="F296">
            <v>1241</v>
          </cell>
          <cell r="L296"/>
        </row>
        <row r="297">
          <cell r="C297">
            <v>794.29005578400006</v>
          </cell>
          <cell r="D297">
            <v>766.65681642599998</v>
          </cell>
          <cell r="E297">
            <v>760</v>
          </cell>
          <cell r="F297">
            <v>1262</v>
          </cell>
          <cell r="L297"/>
        </row>
        <row r="298">
          <cell r="C298">
            <v>779.55081026100004</v>
          </cell>
          <cell r="D298">
            <v>764.09567194199997</v>
          </cell>
          <cell r="E298">
            <v>775</v>
          </cell>
          <cell r="F298">
            <v>1286</v>
          </cell>
          <cell r="L298"/>
        </row>
        <row r="299">
          <cell r="C299">
            <v>775.83483557999989</v>
          </cell>
          <cell r="D299">
            <v>767.24347381799987</v>
          </cell>
          <cell r="E299">
            <v>796</v>
          </cell>
          <cell r="F299">
            <v>1311</v>
          </cell>
          <cell r="L299"/>
        </row>
        <row r="300">
          <cell r="C300">
            <v>786.13266801300006</v>
          </cell>
          <cell r="D300">
            <v>790.87038068399988</v>
          </cell>
          <cell r="E300">
            <v>828</v>
          </cell>
          <cell r="F300">
            <v>1327</v>
          </cell>
          <cell r="L300"/>
        </row>
        <row r="301">
          <cell r="C301">
            <v>823.10494821300006</v>
          </cell>
          <cell r="D301">
            <v>814.36132257299994</v>
          </cell>
          <cell r="E301">
            <v>845</v>
          </cell>
          <cell r="F301">
            <v>1317</v>
          </cell>
          <cell r="L301"/>
        </row>
        <row r="302">
          <cell r="C302">
            <v>860.26056628800006</v>
          </cell>
          <cell r="D302">
            <v>817.07941357799996</v>
          </cell>
          <cell r="E302">
            <v>840</v>
          </cell>
          <cell r="F302">
            <v>1305</v>
          </cell>
          <cell r="L302"/>
        </row>
        <row r="303">
          <cell r="C303">
            <v>860.64945350700009</v>
          </cell>
          <cell r="D303">
            <v>829.56625759799999</v>
          </cell>
          <cell r="E303">
            <v>834</v>
          </cell>
          <cell r="F303">
            <v>1299</v>
          </cell>
          <cell r="L303"/>
        </row>
        <row r="304">
          <cell r="C304">
            <v>847.51829079300012</v>
          </cell>
          <cell r="D304">
            <v>839.35127761500007</v>
          </cell>
          <cell r="E304">
            <v>822</v>
          </cell>
          <cell r="F304">
            <v>1307</v>
          </cell>
          <cell r="L304"/>
        </row>
        <row r="305">
          <cell r="C305">
            <v>827.34197222700004</v>
          </cell>
          <cell r="D305">
            <v>829.00687329300001</v>
          </cell>
          <cell r="E305">
            <v>845</v>
          </cell>
          <cell r="F305">
            <v>1319</v>
          </cell>
          <cell r="L305"/>
        </row>
        <row r="306">
          <cell r="C306">
            <v>845.94399227999997</v>
          </cell>
          <cell r="D306">
            <v>813.79333753499998</v>
          </cell>
          <cell r="E306">
            <v>870</v>
          </cell>
          <cell r="F306">
            <v>1346</v>
          </cell>
          <cell r="L306"/>
        </row>
        <row r="307">
          <cell r="C307">
            <v>863.52818090100004</v>
          </cell>
          <cell r="D307">
            <v>846.74947262700005</v>
          </cell>
          <cell r="E307">
            <v>900</v>
          </cell>
          <cell r="F307">
            <v>1352</v>
          </cell>
          <cell r="L307"/>
        </row>
        <row r="308">
          <cell r="C308">
            <v>899.92417934700006</v>
          </cell>
          <cell r="D308">
            <v>877.390517241</v>
          </cell>
          <cell r="E308">
            <v>911</v>
          </cell>
          <cell r="F308">
            <v>1344</v>
          </cell>
          <cell r="L308"/>
        </row>
        <row r="309">
          <cell r="C309">
            <v>931.81292963099986</v>
          </cell>
          <cell r="D309">
            <v>885.11611484699995</v>
          </cell>
          <cell r="E309">
            <v>916</v>
          </cell>
          <cell r="F309">
            <v>1339</v>
          </cell>
          <cell r="L309"/>
        </row>
        <row r="310">
          <cell r="C310">
            <v>944.47399501500001</v>
          </cell>
          <cell r="D310">
            <v>879.20220374099995</v>
          </cell>
          <cell r="E310">
            <v>919</v>
          </cell>
          <cell r="F310">
            <v>1345</v>
          </cell>
          <cell r="L310"/>
        </row>
        <row r="311">
          <cell r="C311">
            <v>948.98878194300005</v>
          </cell>
          <cell r="D311">
            <v>868.30050649799989</v>
          </cell>
          <cell r="E311">
            <v>929</v>
          </cell>
          <cell r="F311">
            <v>1345</v>
          </cell>
          <cell r="L311"/>
        </row>
        <row r="312">
          <cell r="C312">
            <v>959.88756605399999</v>
          </cell>
          <cell r="D312">
            <v>868.109464968</v>
          </cell>
          <cell r="E312">
            <v>936</v>
          </cell>
          <cell r="F312">
            <v>1360</v>
          </cell>
          <cell r="L312"/>
        </row>
        <row r="313">
          <cell r="C313">
            <v>944.62947288000009</v>
          </cell>
          <cell r="D313">
            <v>876.96709688999988</v>
          </cell>
          <cell r="E313">
            <v>975</v>
          </cell>
          <cell r="F313">
            <v>1369</v>
          </cell>
          <cell r="L313"/>
        </row>
        <row r="314">
          <cell r="C314">
            <v>943.26202301399996</v>
          </cell>
          <cell r="D314">
            <v>912.24900239399994</v>
          </cell>
          <cell r="E314">
            <v>1023</v>
          </cell>
          <cell r="F314">
            <v>1368</v>
          </cell>
          <cell r="L314"/>
        </row>
        <row r="315">
          <cell r="C315">
            <v>954.28079953800011</v>
          </cell>
          <cell r="D315">
            <v>940.63581080100005</v>
          </cell>
          <cell r="E315">
            <v>1051</v>
          </cell>
          <cell r="F315">
            <v>1364</v>
          </cell>
          <cell r="L315"/>
        </row>
        <row r="316">
          <cell r="C316">
            <v>959.20015962299999</v>
          </cell>
          <cell r="D316">
            <v>937.68272879099993</v>
          </cell>
          <cell r="E316">
            <v>1061</v>
          </cell>
          <cell r="F316">
            <v>1365</v>
          </cell>
          <cell r="L316"/>
        </row>
        <row r="317">
          <cell r="C317">
            <v>954.35410176599999</v>
          </cell>
          <cell r="D317">
            <v>912.29127368399998</v>
          </cell>
          <cell r="E317">
            <v>1068</v>
          </cell>
          <cell r="F317">
            <v>1365</v>
          </cell>
          <cell r="L317"/>
        </row>
        <row r="318">
          <cell r="C318">
            <v>947.05112945399992</v>
          </cell>
          <cell r="D318">
            <v>916.98105322499998</v>
          </cell>
          <cell r="E318">
            <v>1077</v>
          </cell>
          <cell r="F318">
            <v>1360</v>
          </cell>
          <cell r="L318"/>
        </row>
        <row r="319">
          <cell r="C319">
            <v>950.36099647799995</v>
          </cell>
          <cell r="D319">
            <v>844.48919579099993</v>
          </cell>
          <cell r="E319">
            <v>1076</v>
          </cell>
          <cell r="F319">
            <v>1372</v>
          </cell>
          <cell r="L319"/>
        </row>
        <row r="320">
          <cell r="C320">
            <v>955.74339110100004</v>
          </cell>
          <cell r="D320">
            <v>850.36545091800008</v>
          </cell>
          <cell r="E320">
            <v>1107</v>
          </cell>
          <cell r="F320">
            <v>1382</v>
          </cell>
          <cell r="L320"/>
        </row>
        <row r="321">
          <cell r="C321">
            <v>965.83609706099992</v>
          </cell>
          <cell r="D321">
            <v>886.16839989599998</v>
          </cell>
          <cell r="E321">
            <v>1145</v>
          </cell>
          <cell r="F321">
            <v>1380</v>
          </cell>
          <cell r="L321"/>
        </row>
        <row r="322">
          <cell r="C322">
            <v>988.31030547600005</v>
          </cell>
          <cell r="D322">
            <v>927.67803012599995</v>
          </cell>
          <cell r="E322">
            <v>1157</v>
          </cell>
          <cell r="F322">
            <v>1377</v>
          </cell>
          <cell r="L322"/>
        </row>
        <row r="323">
          <cell r="C323">
            <v>1009.5802208069999</v>
          </cell>
          <cell r="D323">
            <v>932.09097145199996</v>
          </cell>
          <cell r="E323">
            <v>1184</v>
          </cell>
          <cell r="F323">
            <v>1369</v>
          </cell>
          <cell r="L323"/>
        </row>
        <row r="324">
          <cell r="C324">
            <v>1002.343095099</v>
          </cell>
          <cell r="D324">
            <v>958.75987734900002</v>
          </cell>
          <cell r="E324">
            <v>1197</v>
          </cell>
          <cell r="F324">
            <v>1364</v>
          </cell>
          <cell r="L324"/>
        </row>
        <row r="325">
          <cell r="C325">
            <v>877.63050123000005</v>
          </cell>
          <cell r="D325">
            <v>977.54042615399999</v>
          </cell>
          <cell r="E325">
            <v>1206</v>
          </cell>
          <cell r="F325">
            <v>1365</v>
          </cell>
          <cell r="L325"/>
        </row>
        <row r="326">
          <cell r="C326">
            <v>977.51482353300003</v>
          </cell>
          <cell r="D326">
            <v>969.46106501100007</v>
          </cell>
          <cell r="E326">
            <v>1220</v>
          </cell>
          <cell r="F326">
            <v>1368</v>
          </cell>
          <cell r="L326"/>
        </row>
        <row r="327">
          <cell r="C327">
            <v>962.18889866999996</v>
          </cell>
          <cell r="D327">
            <v>956.31519192900009</v>
          </cell>
          <cell r="E327">
            <v>1229</v>
          </cell>
          <cell r="F327">
            <v>1371</v>
          </cell>
          <cell r="L327"/>
        </row>
        <row r="328">
          <cell r="C328">
            <v>953.00375134500007</v>
          </cell>
          <cell r="D328">
            <v>976.91745681899999</v>
          </cell>
          <cell r="E328">
            <v>1146</v>
          </cell>
          <cell r="F328">
            <v>1364</v>
          </cell>
          <cell r="L328"/>
        </row>
        <row r="329">
          <cell r="C329">
            <v>944.39419497000006</v>
          </cell>
          <cell r="D329">
            <v>1001.3052819659999</v>
          </cell>
          <cell r="E329">
            <v>939</v>
          </cell>
          <cell r="F329">
            <v>1374</v>
          </cell>
          <cell r="L329"/>
        </row>
        <row r="330">
          <cell r="C330">
            <v>947.3068691310001</v>
          </cell>
          <cell r="D330">
            <v>1007.909831067</v>
          </cell>
          <cell r="E330">
            <v>1271</v>
          </cell>
          <cell r="F330">
            <v>1379</v>
          </cell>
          <cell r="L330"/>
        </row>
        <row r="331">
          <cell r="C331">
            <v>931.74701141699984</v>
          </cell>
          <cell r="D331">
            <v>1014.592752477</v>
          </cell>
          <cell r="E331">
            <v>1280</v>
          </cell>
          <cell r="F331">
            <v>1378</v>
          </cell>
          <cell r="L331"/>
        </row>
        <row r="332">
          <cell r="C332">
            <v>915.71559571500006</v>
          </cell>
          <cell r="D332">
            <v>1023.614402361</v>
          </cell>
          <cell r="E332">
            <v>1275</v>
          </cell>
          <cell r="F332">
            <v>1378</v>
          </cell>
          <cell r="L332"/>
        </row>
        <row r="333">
          <cell r="C333">
            <v>895.88766565800006</v>
          </cell>
          <cell r="D333">
            <v>1047.1056713309999</v>
          </cell>
          <cell r="E333">
            <v>1299</v>
          </cell>
          <cell r="F333">
            <v>1388</v>
          </cell>
          <cell r="L333"/>
        </row>
        <row r="334">
          <cell r="C334">
            <v>894.28404006000005</v>
          </cell>
          <cell r="D334">
            <v>1066.3940176199999</v>
          </cell>
          <cell r="E334">
            <v>1326</v>
          </cell>
          <cell r="F334">
            <v>1401</v>
          </cell>
          <cell r="L334"/>
        </row>
        <row r="335">
          <cell r="C335">
            <v>892.49921456400011</v>
          </cell>
          <cell r="D335">
            <v>1104.5340239549998</v>
          </cell>
          <cell r="E335">
            <v>1338</v>
          </cell>
          <cell r="F335">
            <v>1400</v>
          </cell>
          <cell r="L335"/>
        </row>
        <row r="336">
          <cell r="C336">
            <v>919.54457720699997</v>
          </cell>
          <cell r="D336">
            <v>1134.0911045580001</v>
          </cell>
          <cell r="E336">
            <v>1334</v>
          </cell>
          <cell r="F336">
            <v>1398</v>
          </cell>
          <cell r="L336"/>
        </row>
        <row r="337">
          <cell r="C337">
            <v>945.71549907300005</v>
          </cell>
          <cell r="D337">
            <v>1133.0717591790001</v>
          </cell>
          <cell r="E337">
            <v>1355</v>
          </cell>
          <cell r="F337">
            <v>1396</v>
          </cell>
          <cell r="L337"/>
        </row>
        <row r="338">
          <cell r="C338">
            <v>955.35974443200007</v>
          </cell>
          <cell r="D338">
            <v>1150.9238794979999</v>
          </cell>
          <cell r="E338">
            <v>1358</v>
          </cell>
          <cell r="F338">
            <v>1394</v>
          </cell>
          <cell r="L338"/>
        </row>
        <row r="339">
          <cell r="C339">
            <v>964.82148677700002</v>
          </cell>
          <cell r="D339">
            <v>1175.4368165219998</v>
          </cell>
          <cell r="E339">
            <v>1369</v>
          </cell>
          <cell r="F339">
            <v>1400</v>
          </cell>
          <cell r="L339"/>
        </row>
        <row r="340">
          <cell r="C340">
            <v>973.84583487000009</v>
          </cell>
          <cell r="D340">
            <v>1202.631966081</v>
          </cell>
          <cell r="E340">
            <v>1385</v>
          </cell>
          <cell r="F340">
            <v>1414</v>
          </cell>
          <cell r="L340"/>
        </row>
        <row r="341">
          <cell r="C341">
            <v>975.14456694299997</v>
          </cell>
          <cell r="D341">
            <v>1208.0385591180002</v>
          </cell>
          <cell r="E341">
            <v>1422</v>
          </cell>
          <cell r="F341">
            <v>1430</v>
          </cell>
          <cell r="L341"/>
        </row>
        <row r="342">
          <cell r="C342">
            <v>984.56416987200009</v>
          </cell>
          <cell r="D342">
            <v>1251.3975867900001</v>
          </cell>
          <cell r="E342">
            <v>1460</v>
          </cell>
          <cell r="F342">
            <v>1433</v>
          </cell>
          <cell r="L342"/>
        </row>
        <row r="343">
          <cell r="C343">
            <v>1003.1144456549999</v>
          </cell>
          <cell r="D343">
            <v>1270.34720913</v>
          </cell>
          <cell r="E343">
            <v>1474</v>
          </cell>
          <cell r="F343">
            <v>1429</v>
          </cell>
          <cell r="L343"/>
        </row>
        <row r="344">
          <cell r="C344">
            <v>1001.182943628</v>
          </cell>
          <cell r="D344">
            <v>1246.3162123349998</v>
          </cell>
          <cell r="E344">
            <v>1469</v>
          </cell>
          <cell r="F344">
            <v>1428</v>
          </cell>
          <cell r="L344"/>
        </row>
        <row r="345">
          <cell r="C345">
            <v>966.36352107899995</v>
          </cell>
          <cell r="D345">
            <v>1220.488788294</v>
          </cell>
          <cell r="E345">
            <v>1478</v>
          </cell>
          <cell r="F345">
            <v>1428</v>
          </cell>
          <cell r="L345"/>
        </row>
        <row r="346">
          <cell r="C346">
            <v>960.60303477000002</v>
          </cell>
          <cell r="D346">
            <v>1226.9866987589999</v>
          </cell>
          <cell r="E346">
            <v>1483</v>
          </cell>
          <cell r="F346">
            <v>1442</v>
          </cell>
          <cell r="L346"/>
        </row>
        <row r="347">
          <cell r="C347">
            <v>961.39549790700005</v>
          </cell>
          <cell r="D347">
            <v>1222.789759047</v>
          </cell>
          <cell r="E347">
            <v>1493</v>
          </cell>
          <cell r="F347">
            <v>1453</v>
          </cell>
          <cell r="L347"/>
        </row>
        <row r="348">
          <cell r="C348">
            <v>971.86121449800009</v>
          </cell>
          <cell r="D348">
            <v>1223.6064477540001</v>
          </cell>
          <cell r="E348">
            <v>1497</v>
          </cell>
          <cell r="F348">
            <v>1448</v>
          </cell>
          <cell r="L348"/>
        </row>
        <row r="349">
          <cell r="C349">
            <v>990.34639623300006</v>
          </cell>
          <cell r="D349">
            <v>1229.3585980080002</v>
          </cell>
          <cell r="E349">
            <v>1506</v>
          </cell>
          <cell r="F349">
            <v>1428</v>
          </cell>
          <cell r="L349"/>
        </row>
        <row r="350">
          <cell r="C350">
            <v>1026.3601314779999</v>
          </cell>
          <cell r="D350">
            <v>1253.9439928200002</v>
          </cell>
          <cell r="E350">
            <v>1506</v>
          </cell>
          <cell r="F350">
            <v>1430</v>
          </cell>
          <cell r="L350"/>
        </row>
        <row r="351">
          <cell r="C351">
            <v>1073.9491178610001</v>
          </cell>
          <cell r="D351">
            <v>1263.2386495049998</v>
          </cell>
          <cell r="E351">
            <v>1492</v>
          </cell>
          <cell r="F351">
            <v>1430</v>
          </cell>
          <cell r="L351"/>
        </row>
        <row r="352">
          <cell r="C352">
            <v>1115.9201741940001</v>
          </cell>
          <cell r="D352">
            <v>1244.5624336799999</v>
          </cell>
          <cell r="E352">
            <v>1498</v>
          </cell>
          <cell r="F352">
            <v>1420</v>
          </cell>
          <cell r="L352"/>
        </row>
        <row r="353">
          <cell r="C353">
            <v>1126.1606490629999</v>
          </cell>
          <cell r="D353">
            <v>1217.03504376</v>
          </cell>
          <cell r="E353">
            <v>1505</v>
          </cell>
          <cell r="F353">
            <v>1413</v>
          </cell>
          <cell r="L353"/>
        </row>
        <row r="354">
          <cell r="C354">
            <v>1131.4285241370001</v>
          </cell>
          <cell r="D354">
            <v>1186.314141999</v>
          </cell>
          <cell r="E354">
            <v>1501</v>
          </cell>
          <cell r="F354">
            <v>1402</v>
          </cell>
          <cell r="L354"/>
        </row>
        <row r="355">
          <cell r="C355">
            <v>1132.4944837200001</v>
          </cell>
          <cell r="D355">
            <v>1173.9444086010001</v>
          </cell>
          <cell r="E355">
            <v>1514</v>
          </cell>
          <cell r="F355">
            <v>1397</v>
          </cell>
          <cell r="L355"/>
        </row>
        <row r="356">
          <cell r="C356">
            <v>1141.3876659150001</v>
          </cell>
          <cell r="D356">
            <v>1174.4615292419999</v>
          </cell>
          <cell r="E356">
            <v>1523</v>
          </cell>
          <cell r="F356">
            <v>1380</v>
          </cell>
          <cell r="L356"/>
        </row>
        <row r="357">
          <cell r="C357">
            <v>1166.5601857230001</v>
          </cell>
          <cell r="D357">
            <v>1179.0470317890001</v>
          </cell>
          <cell r="E357">
            <v>1538</v>
          </cell>
          <cell r="F357">
            <v>1383</v>
          </cell>
          <cell r="L357"/>
        </row>
        <row r="358">
          <cell r="C358">
            <v>1185.946453386</v>
          </cell>
          <cell r="D358">
            <v>1137.1306138860002</v>
          </cell>
          <cell r="E358">
            <v>1531</v>
          </cell>
          <cell r="F358">
            <v>1372</v>
          </cell>
          <cell r="L358"/>
        </row>
        <row r="359">
          <cell r="C359">
            <v>1184.3718118890001</v>
          </cell>
          <cell r="D359">
            <v>1116.88094901</v>
          </cell>
          <cell r="E359">
            <v>1543</v>
          </cell>
          <cell r="F359">
            <v>1375</v>
          </cell>
          <cell r="L359"/>
        </row>
        <row r="360">
          <cell r="C360">
            <v>1175.7211350990001</v>
          </cell>
          <cell r="D360">
            <v>1102.7853605790001</v>
          </cell>
          <cell r="E360">
            <v>1541</v>
          </cell>
          <cell r="F360">
            <v>1379</v>
          </cell>
          <cell r="L360"/>
        </row>
        <row r="361">
          <cell r="C361">
            <v>1175.4685220820002</v>
          </cell>
          <cell r="D361">
            <v>1077.129124242</v>
          </cell>
          <cell r="E361">
            <v>1534</v>
          </cell>
          <cell r="F361">
            <v>1391</v>
          </cell>
          <cell r="L361"/>
        </row>
        <row r="362">
          <cell r="C362">
            <v>1167.2075588160001</v>
          </cell>
          <cell r="D362">
            <v>1069.3081396979999</v>
          </cell>
          <cell r="E362">
            <v>1536</v>
          </cell>
          <cell r="F362">
            <v>1381</v>
          </cell>
          <cell r="L362"/>
        </row>
        <row r="363">
          <cell r="C363">
            <v>1161.4771916730001</v>
          </cell>
          <cell r="D363">
            <v>1070.2863206729999</v>
          </cell>
          <cell r="E363">
            <v>1536</v>
          </cell>
          <cell r="F363">
            <v>1367</v>
          </cell>
          <cell r="L363"/>
        </row>
        <row r="364">
          <cell r="C364">
            <v>1164.215168961</v>
          </cell>
          <cell r="D364">
            <v>1096.2959713319999</v>
          </cell>
          <cell r="E364">
            <v>1507</v>
          </cell>
          <cell r="F364">
            <v>1366</v>
          </cell>
          <cell r="L364"/>
        </row>
        <row r="365">
          <cell r="C365">
            <v>1174.660885344</v>
          </cell>
          <cell r="D365">
            <v>1084.2043487609999</v>
          </cell>
          <cell r="E365">
            <v>1494</v>
          </cell>
          <cell r="F365">
            <v>1362</v>
          </cell>
          <cell r="L365"/>
        </row>
        <row r="366">
          <cell r="C366">
            <v>1164.1419139770001</v>
          </cell>
          <cell r="D366">
            <v>1083.2663160720001</v>
          </cell>
          <cell r="E366">
            <v>1502</v>
          </cell>
          <cell r="F366">
            <v>1346</v>
          </cell>
          <cell r="L366"/>
        </row>
        <row r="367">
          <cell r="C367">
            <v>1117.5189893670001</v>
          </cell>
          <cell r="D367">
            <v>1075.1879189669999</v>
          </cell>
          <cell r="E367">
            <v>1503</v>
          </cell>
          <cell r="F367">
            <v>1328</v>
          </cell>
          <cell r="L367"/>
        </row>
        <row r="368">
          <cell r="C368">
            <v>1065.9726792599999</v>
          </cell>
          <cell r="D368">
            <v>1048.7220981</v>
          </cell>
          <cell r="E368">
            <v>1500</v>
          </cell>
          <cell r="F368">
            <v>1340</v>
          </cell>
          <cell r="L368"/>
        </row>
        <row r="369">
          <cell r="C369">
            <v>1027.4138514240001</v>
          </cell>
          <cell r="D369">
            <v>1042.620238086</v>
          </cell>
          <cell r="E369">
            <v>1540</v>
          </cell>
          <cell r="F369">
            <v>1359</v>
          </cell>
          <cell r="L369"/>
        </row>
        <row r="370">
          <cell r="C370">
            <v>985.88197680300004</v>
          </cell>
          <cell r="D370">
            <v>1048.9361759160001</v>
          </cell>
          <cell r="E370">
            <v>1564</v>
          </cell>
          <cell r="F370">
            <v>1354</v>
          </cell>
          <cell r="L370"/>
        </row>
        <row r="371">
          <cell r="C371">
            <v>952.19751844200005</v>
          </cell>
          <cell r="D371">
            <v>1069.4636873129998</v>
          </cell>
          <cell r="E371">
            <v>1566</v>
          </cell>
          <cell r="F371">
            <v>1342</v>
          </cell>
          <cell r="L371"/>
        </row>
        <row r="372">
          <cell r="C372">
            <v>912.27587465099998</v>
          </cell>
          <cell r="D372">
            <v>1068.7326862949999</v>
          </cell>
          <cell r="E372">
            <v>1564</v>
          </cell>
          <cell r="F372">
            <v>1346</v>
          </cell>
          <cell r="L372"/>
        </row>
        <row r="373">
          <cell r="C373">
            <v>862.96614739799998</v>
          </cell>
          <cell r="D373">
            <v>1077.6665039100001</v>
          </cell>
          <cell r="E373">
            <v>1532</v>
          </cell>
          <cell r="F373">
            <v>1348</v>
          </cell>
          <cell r="L373"/>
        </row>
        <row r="374">
          <cell r="C374">
            <v>839.64310147800006</v>
          </cell>
          <cell r="D374">
            <v>1027.5476747039997</v>
          </cell>
          <cell r="E374">
            <v>1504</v>
          </cell>
          <cell r="F374">
            <v>1355</v>
          </cell>
          <cell r="L374"/>
        </row>
        <row r="375">
          <cell r="C375">
            <v>820.56527426699995</v>
          </cell>
          <cell r="D375">
            <v>1008.1624602659999</v>
          </cell>
          <cell r="E375">
            <v>1500</v>
          </cell>
          <cell r="F375">
            <v>1377</v>
          </cell>
          <cell r="L375"/>
        </row>
        <row r="376">
          <cell r="C376">
            <v>785.80842974400002</v>
          </cell>
          <cell r="D376">
            <v>1002.235935663</v>
          </cell>
          <cell r="E376">
            <v>1527</v>
          </cell>
          <cell r="F376">
            <v>1384</v>
          </cell>
          <cell r="L376"/>
        </row>
        <row r="377">
          <cell r="C377">
            <v>786.28230891900012</v>
          </cell>
          <cell r="D377">
            <v>995.59778938199986</v>
          </cell>
          <cell r="E377">
            <v>1530</v>
          </cell>
          <cell r="F377">
            <v>1360</v>
          </cell>
          <cell r="L377"/>
        </row>
        <row r="378">
          <cell r="C378">
            <v>813.65807414999995</v>
          </cell>
          <cell r="D378">
            <v>1003.9674856439999</v>
          </cell>
          <cell r="E378">
            <v>1520</v>
          </cell>
          <cell r="F378">
            <v>1354</v>
          </cell>
          <cell r="L378"/>
        </row>
        <row r="379">
          <cell r="C379">
            <v>837.54535069799999</v>
          </cell>
          <cell r="D379">
            <v>972.49812778800003</v>
          </cell>
          <cell r="E379">
            <v>1499</v>
          </cell>
          <cell r="F379">
            <v>1335</v>
          </cell>
          <cell r="L379"/>
        </row>
        <row r="380">
          <cell r="C380">
            <v>826.09935979499994</v>
          </cell>
          <cell r="D380">
            <v>951.39756229499994</v>
          </cell>
          <cell r="E380">
            <v>1484</v>
          </cell>
          <cell r="F380">
            <v>1309</v>
          </cell>
          <cell r="L380"/>
        </row>
        <row r="381">
          <cell r="C381">
            <v>825.10907161499995</v>
          </cell>
          <cell r="D381">
            <v>946.74926940299997</v>
          </cell>
          <cell r="E381">
            <v>1490</v>
          </cell>
          <cell r="F381">
            <v>1280</v>
          </cell>
          <cell r="L381"/>
        </row>
        <row r="382">
          <cell r="C382">
            <v>818.50682417100006</v>
          </cell>
          <cell r="D382">
            <v>962.52515421299995</v>
          </cell>
          <cell r="E382">
            <v>1490</v>
          </cell>
          <cell r="F382">
            <v>1270</v>
          </cell>
          <cell r="L382"/>
        </row>
        <row r="383">
          <cell r="C383">
            <v>819.89895856200008</v>
          </cell>
          <cell r="D383">
            <v>940.56415132500001</v>
          </cell>
          <cell r="E383">
            <v>1492</v>
          </cell>
          <cell r="F383">
            <v>1252</v>
          </cell>
          <cell r="L383"/>
        </row>
        <row r="384">
          <cell r="C384">
            <v>844.46614676400009</v>
          </cell>
          <cell r="D384">
            <v>932.19479348999994</v>
          </cell>
          <cell r="E384">
            <v>1498</v>
          </cell>
          <cell r="F384">
            <v>1186</v>
          </cell>
          <cell r="L384"/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"/>
      <sheetName val="Forecast GWh"/>
      <sheetName val="Forecast MCM"/>
      <sheetName val="Actual GBMonitor"/>
      <sheetName val="Actual LDZMonitor"/>
      <sheetName val="Actual"/>
      <sheetName val="Actual WC"/>
      <sheetName val="GB CWV"/>
      <sheetName val="CWVGraph"/>
      <sheetName val="ActualGraph"/>
      <sheetName val="ActLessFcst"/>
      <sheetName val="WCActLessFcst"/>
      <sheetName val="ActualVsFcstGraph"/>
      <sheetName val="PowerGraph"/>
      <sheetName val="ForecastGraph"/>
      <sheetName val="Winter Outlook Tables"/>
      <sheetName val="Winter Review Tables"/>
      <sheetName val="TotalGraph"/>
      <sheetName val="Peaks"/>
      <sheetName val="Peak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A5" t="str">
            <v>MCM</v>
          </cell>
          <cell r="B5" t="str">
            <v>January 8th 2010</v>
          </cell>
        </row>
        <row r="6">
          <cell r="A6" t="str">
            <v>LDZ</v>
          </cell>
        </row>
        <row r="7">
          <cell r="A7" t="str">
            <v>NTS industrial</v>
          </cell>
        </row>
        <row r="8">
          <cell r="A8" t="str">
            <v>Ireland</v>
          </cell>
        </row>
        <row r="9">
          <cell r="A9" t="str">
            <v>NTS low power</v>
          </cell>
        </row>
        <row r="10">
          <cell r="A10" t="str">
            <v>NTS power</v>
          </cell>
        </row>
        <row r="11">
          <cell r="A11" t="str">
            <v>NTS high power</v>
          </cell>
        </row>
        <row r="12">
          <cell r="A12" t="str">
            <v>IUK exports</v>
          </cell>
        </row>
        <row r="13">
          <cell r="A13" t="str">
            <v>Storage injection</v>
          </cell>
        </row>
      </sheetData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"/>
      <sheetName val="Forecast GWh"/>
      <sheetName val="Forecast MCM"/>
      <sheetName val="Actual GBMonitor"/>
      <sheetName val="Actual LDZMonitor"/>
      <sheetName val="Daily Demand Chart"/>
      <sheetName val="Actual"/>
      <sheetName val="Actual WC"/>
      <sheetName val="GB CWV"/>
      <sheetName val="Shrinkage"/>
      <sheetName val="CWVGraph"/>
      <sheetName val="Winter Review Tables"/>
      <sheetName val="PowerGraph"/>
      <sheetName val="ActualGraph"/>
      <sheetName val="ActualGraph_MK3"/>
      <sheetName val="ActLessFcst"/>
      <sheetName val="WCActLessFcst"/>
      <sheetName val="ForecastGraph"/>
      <sheetName val="Winter Outlook Tables"/>
      <sheetName val="PeakGraph"/>
      <sheetName val="Peaks"/>
      <sheetName val="ActualVsFcstGraph"/>
      <sheetName val="TotalGraph"/>
      <sheetName val="Winter Review Tables_M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6">
          <cell r="B6">
            <v>341</v>
          </cell>
        </row>
        <row r="7">
          <cell r="B7">
            <v>8</v>
          </cell>
        </row>
        <row r="8">
          <cell r="B8">
            <v>26</v>
          </cell>
        </row>
        <row r="9">
          <cell r="B9">
            <v>0</v>
          </cell>
        </row>
        <row r="10">
          <cell r="B10">
            <v>87</v>
          </cell>
        </row>
        <row r="11">
          <cell r="B11">
            <v>0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464.79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Forecast"/>
    </sheetNames>
    <sheetDataSet>
      <sheetData sheetId="0" refreshError="1"/>
      <sheetData sheetId="1"/>
      <sheetData sheetId="2">
        <row r="22">
          <cell r="C22">
            <v>41000</v>
          </cell>
          <cell r="D22">
            <v>41030</v>
          </cell>
          <cell r="E22">
            <v>41061</v>
          </cell>
          <cell r="F22">
            <v>41091</v>
          </cell>
          <cell r="G22">
            <v>41122</v>
          </cell>
          <cell r="H22">
            <v>41153</v>
          </cell>
          <cell r="I22">
            <v>41183</v>
          </cell>
          <cell r="J22">
            <v>41214</v>
          </cell>
          <cell r="K22">
            <v>41244</v>
          </cell>
          <cell r="L22">
            <v>41275</v>
          </cell>
          <cell r="M22">
            <v>41306</v>
          </cell>
          <cell r="N22">
            <v>41334</v>
          </cell>
        </row>
        <row r="23">
          <cell r="C23">
            <v>28840.864151000002</v>
          </cell>
          <cell r="D23">
            <v>45378.809464000005</v>
          </cell>
          <cell r="E23">
            <v>54601.305024500005</v>
          </cell>
          <cell r="F23">
            <v>61238.931169000003</v>
          </cell>
          <cell r="G23">
            <v>67864.468655000004</v>
          </cell>
          <cell r="H23">
            <v>78388.577226000009</v>
          </cell>
          <cell r="I23">
            <v>101707.49997100001</v>
          </cell>
          <cell r="J23">
            <v>139740.04713600001</v>
          </cell>
          <cell r="K23">
            <v>188424.00070500001</v>
          </cell>
          <cell r="L23">
            <v>240107.75701600002</v>
          </cell>
          <cell r="M23">
            <v>285221.58573400002</v>
          </cell>
          <cell r="N23">
            <v>325797.91404200002</v>
          </cell>
        </row>
        <row r="24">
          <cell r="C24">
            <v>3899.1176873999998</v>
          </cell>
          <cell r="D24">
            <v>6336.3542348999999</v>
          </cell>
          <cell r="E24">
            <v>7841.3334271000003</v>
          </cell>
          <cell r="F24">
            <v>9092.3937545000008</v>
          </cell>
          <cell r="G24">
            <v>10350.013551700002</v>
          </cell>
          <cell r="H24">
            <v>12022.118072900001</v>
          </cell>
          <cell r="I24">
            <v>15290.638479500001</v>
          </cell>
          <cell r="J24">
            <v>20298.510631600002</v>
          </cell>
          <cell r="K24">
            <v>26259.3197851</v>
          </cell>
          <cell r="L24">
            <v>32871.4922811</v>
          </cell>
          <cell r="M24">
            <v>38644.929078599998</v>
          </cell>
          <cell r="N24">
            <v>43851.326105300002</v>
          </cell>
        </row>
        <row r="25">
          <cell r="C25">
            <v>14643.6710979</v>
          </cell>
          <cell r="D25">
            <v>27780.165464199999</v>
          </cell>
          <cell r="E25">
            <v>39083.174447199999</v>
          </cell>
          <cell r="F25">
            <v>50710.620891699997</v>
          </cell>
          <cell r="G25">
            <v>62352.231659799996</v>
          </cell>
          <cell r="H25">
            <v>74269.154437699995</v>
          </cell>
          <cell r="I25">
            <v>89080.429536099997</v>
          </cell>
          <cell r="J25">
            <v>105990.44296640001</v>
          </cell>
          <cell r="K25">
            <v>123635.1392973</v>
          </cell>
          <cell r="L25">
            <v>143214.8162226</v>
          </cell>
          <cell r="M25">
            <v>160737.66440099999</v>
          </cell>
          <cell r="N25">
            <v>178134.8914465</v>
          </cell>
        </row>
        <row r="26">
          <cell r="C26">
            <v>293.17808219</v>
          </cell>
          <cell r="D26">
            <v>596.12876712000002</v>
          </cell>
          <cell r="E26">
            <v>889.30684930999996</v>
          </cell>
          <cell r="F26">
            <v>1192.25753424</v>
          </cell>
          <cell r="G26">
            <v>1495.2082191700001</v>
          </cell>
          <cell r="H26">
            <v>1788.3863013600001</v>
          </cell>
          <cell r="I26">
            <v>2091.3369862899999</v>
          </cell>
          <cell r="J26">
            <v>2384.5150684800001</v>
          </cell>
          <cell r="K26">
            <v>2687.4657534100002</v>
          </cell>
          <cell r="L26">
            <v>2990.4164383400002</v>
          </cell>
          <cell r="M26">
            <v>3264.0493150500001</v>
          </cell>
          <cell r="N26">
            <v>3566.9999999800002</v>
          </cell>
        </row>
        <row r="27">
          <cell r="C27">
            <v>47676.831017999997</v>
          </cell>
          <cell r="D27">
            <v>80091.457930000004</v>
          </cell>
          <cell r="E27">
            <v>102415.119748</v>
          </cell>
          <cell r="F27">
            <v>122234.20334899999</v>
          </cell>
          <cell r="G27">
            <v>142061.922085</v>
          </cell>
          <cell r="H27">
            <v>166468.236037</v>
          </cell>
          <cell r="I27">
            <v>208169.90497199999</v>
          </cell>
          <cell r="J27">
            <v>268413.515801</v>
          </cell>
          <cell r="K27">
            <v>341005.92553900002</v>
          </cell>
          <cell r="L27">
            <v>419184.48195600003</v>
          </cell>
          <cell r="M27">
            <v>487868.22852700006</v>
          </cell>
          <cell r="N27">
            <v>551351.13159200002</v>
          </cell>
        </row>
        <row r="28">
          <cell r="C28">
            <v>2317.5819821999999</v>
          </cell>
          <cell r="D28">
            <v>4711.7497678</v>
          </cell>
          <cell r="E28">
            <v>7029.8276485999995</v>
          </cell>
          <cell r="F28">
            <v>9421.7609314000001</v>
          </cell>
          <cell r="G28">
            <v>11804.225169699999</v>
          </cell>
          <cell r="H28">
            <v>14102.482343799998</v>
          </cell>
          <cell r="I28">
            <v>16473.364553399999</v>
          </cell>
          <cell r="J28">
            <v>18765.436261700001</v>
          </cell>
          <cell r="K28">
            <v>21128.230962199999</v>
          </cell>
          <cell r="L28">
            <v>23482.121099199998</v>
          </cell>
          <cell r="M28">
            <v>25600.960509499997</v>
          </cell>
          <cell r="N28">
            <v>27935.384674599998</v>
          </cell>
        </row>
        <row r="29">
          <cell r="C29">
            <v>5428.7677137999999</v>
          </cell>
          <cell r="D29">
            <v>10668.7223574</v>
          </cell>
          <cell r="E29">
            <v>15441.8590523</v>
          </cell>
          <cell r="F29">
            <v>20243.445161800002</v>
          </cell>
          <cell r="G29">
            <v>25052.790895200003</v>
          </cell>
          <cell r="H29">
            <v>29786.282004400004</v>
          </cell>
          <cell r="I29">
            <v>35081.001374500003</v>
          </cell>
          <cell r="J29">
            <v>40645.575894500005</v>
          </cell>
          <cell r="K29">
            <v>46725.730459300008</v>
          </cell>
          <cell r="L29">
            <v>52831.832933900005</v>
          </cell>
          <cell r="M29">
            <v>58274.294865500007</v>
          </cell>
          <cell r="N29">
            <v>64039.720014400009</v>
          </cell>
        </row>
        <row r="30">
          <cell r="C30">
            <v>17203.972691999999</v>
          </cell>
          <cell r="D30">
            <v>36114.182023000001</v>
          </cell>
          <cell r="E30">
            <v>54236.69008</v>
          </cell>
          <cell r="F30">
            <v>72734.333700000003</v>
          </cell>
          <cell r="G30">
            <v>90832.837427999999</v>
          </cell>
          <cell r="H30">
            <v>106505.54076800001</v>
          </cell>
          <cell r="I30">
            <v>120863.51438400001</v>
          </cell>
          <cell r="J30">
            <v>133399.91224999999</v>
          </cell>
          <cell r="K30">
            <v>147513.322617</v>
          </cell>
          <cell r="L30">
            <v>162924.77032399998</v>
          </cell>
          <cell r="M30">
            <v>177923.54906999998</v>
          </cell>
          <cell r="N30">
            <v>195584.95540299997</v>
          </cell>
        </row>
        <row r="31">
          <cell r="C31">
            <v>24950.322388000001</v>
          </cell>
          <cell r="D31">
            <v>51494.654148000001</v>
          </cell>
          <cell r="E31">
            <v>76708.376780999999</v>
          </cell>
          <cell r="F31">
            <v>102399.539793</v>
          </cell>
          <cell r="G31">
            <v>127689.853493</v>
          </cell>
          <cell r="H31">
            <v>150394.305116</v>
          </cell>
          <cell r="I31">
            <v>172417.88031100002</v>
          </cell>
          <cell r="J31">
            <v>192810.92440500003</v>
          </cell>
          <cell r="K31">
            <v>215367.28403700003</v>
          </cell>
          <cell r="L31">
            <v>239238.72435500004</v>
          </cell>
          <cell r="M31">
            <v>261798.80444300003</v>
          </cell>
          <cell r="N31">
            <v>287560.06009000004</v>
          </cell>
        </row>
        <row r="32">
          <cell r="C32">
            <v>360</v>
          </cell>
          <cell r="D32">
            <v>732</v>
          </cell>
          <cell r="E32">
            <v>1092</v>
          </cell>
          <cell r="F32">
            <v>1464</v>
          </cell>
          <cell r="G32">
            <v>1836</v>
          </cell>
          <cell r="H32">
            <v>2196</v>
          </cell>
          <cell r="I32">
            <v>2568</v>
          </cell>
          <cell r="J32">
            <v>2928</v>
          </cell>
          <cell r="K32">
            <v>3300</v>
          </cell>
          <cell r="L32">
            <v>3672</v>
          </cell>
          <cell r="M32">
            <v>4008</v>
          </cell>
          <cell r="N32">
            <v>4380</v>
          </cell>
        </row>
        <row r="33">
          <cell r="C33">
            <v>6502.5327802000002</v>
          </cell>
          <cell r="D33">
            <v>17076.714173200002</v>
          </cell>
          <cell r="E33">
            <v>30083.055568200001</v>
          </cell>
          <cell r="F33">
            <v>44671.278006200002</v>
          </cell>
          <cell r="G33">
            <v>58882.6978552</v>
          </cell>
          <cell r="H33">
            <v>70114.127682199993</v>
          </cell>
          <cell r="I33">
            <v>79851.72234909999</v>
          </cell>
          <cell r="J33">
            <v>85163.475352699985</v>
          </cell>
          <cell r="K33">
            <v>87084.99387749999</v>
          </cell>
          <cell r="L33">
            <v>88578.854284899993</v>
          </cell>
          <cell r="M33">
            <v>89999.356739299998</v>
          </cell>
          <cell r="N33">
            <v>93610.9881092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ide"/>
      <sheetName val="MENU"/>
      <sheetName val="BALANCE SHEET"/>
      <sheetName val="SubTerms"/>
      <sheetName val="Demand"/>
      <sheetName val="DemandSites"/>
      <sheetName val="Supply_Main_2"/>
      <sheetName val="Supply_Pickup"/>
      <sheetName val="Supply_Input"/>
      <sheetName val="IDS"/>
      <sheetName val="Variables"/>
      <sheetName val="VLDMCFirmPivotTable"/>
      <sheetName val="VLDMCInterruptiblePivotTable"/>
      <sheetName val="LDZFirmPivotTable"/>
      <sheetName val="LDZInterruptiblePivotTable"/>
      <sheetName val="Demand_Qu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 t="str">
            <v>2014/15</v>
          </cell>
        </row>
        <row r="6">
          <cell r="B6" t="str">
            <v>S</v>
          </cell>
        </row>
        <row r="7">
          <cell r="B7">
            <v>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Variables"/>
      <sheetName val="ImportSheet"/>
      <sheetName val="Input_Sheet"/>
      <sheetName val="Supp_dem"/>
      <sheetName val="IC Forecasts"/>
      <sheetName val="Model Controls"/>
      <sheetName val="Output"/>
      <sheetName val="Feeder Flows"/>
      <sheetName val="Offtakes"/>
      <sheetName val="Unbilled"/>
      <sheetName val="Planning CV's"/>
      <sheetName val="Planning CV's Working Sheet"/>
      <sheetName val="Grain CO2 Fcast"/>
      <sheetName val="Notes"/>
      <sheetName val="Scenario Results"/>
      <sheetName val="Scenario Runs"/>
    </sheetNames>
    <sheetDataSet>
      <sheetData sheetId="0"/>
      <sheetData sheetId="1"/>
      <sheetData sheetId="2"/>
      <sheetData sheetId="3">
        <row r="5">
          <cell r="G5" t="str">
            <v>2002/03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&amp;S Drag &amp; Drop"/>
      <sheetName val="TableauTool"/>
      <sheetName val="Supply DataSheet"/>
      <sheetName val="Demand DataSheet"/>
      <sheetName val="EU S Stock DataSheet"/>
      <sheetName val="LNG Ships Drag &amp; Drop Sheet"/>
      <sheetName val="SMART DataSheet"/>
      <sheetName val="Links"/>
      <sheetName val="Supply Demand Variance"/>
      <sheetName val="SMPS db Datasheet"/>
      <sheetName val="CWV &amp; SND DataSheet"/>
      <sheetName val="Prices Drag &amp; Drop Sheet"/>
      <sheetName val="Prices DataSheet"/>
      <sheetName val="Demand Forecasting DataSheet"/>
      <sheetName val="Linepack Drag &amp; Drop Sheet"/>
      <sheetName val="Linepack DataSheet"/>
      <sheetName val="EU F Prices DataSheet"/>
      <sheetName val="Ops. Forum Price Datasheet"/>
      <sheetName val="Ops. Forum Vol Traded Datasheet"/>
    </sheetNames>
    <sheetDataSet>
      <sheetData sheetId="0"/>
      <sheetData sheetId="1"/>
      <sheetData sheetId="2"/>
      <sheetData sheetId="3">
        <row r="1">
          <cell r="B1"/>
        </row>
        <row r="2">
          <cell r="B2" t="str">
            <v>Date</v>
          </cell>
          <cell r="C2" t="str">
            <v>AMPaperInd</v>
          </cell>
          <cell r="D2" t="str">
            <v>BASFInd</v>
          </cell>
          <cell r="E2" t="str">
            <v>BOCTeesInd</v>
          </cell>
          <cell r="F2" t="str">
            <v>BPGrngmouthInd</v>
          </cell>
          <cell r="G2" t="str">
            <v>BPSaltendHPInd</v>
          </cell>
          <cell r="H2" t="str">
            <v>BlackburnMInd</v>
          </cell>
          <cell r="I2" t="str">
            <v>BrdgewaterPInd</v>
          </cell>
          <cell r="J2" t="str">
            <v>CentraxInd</v>
          </cell>
          <cell r="K2" t="str">
            <v>GooleGlassInd</v>
          </cell>
          <cell r="L2" t="str">
            <v>HaysChemInd</v>
          </cell>
          <cell r="M2" t="str">
            <v>ICIBillnghmInd</v>
          </cell>
          <cell r="N2" t="str">
            <v>ICIRuncornInd</v>
          </cell>
          <cell r="O2" t="str">
            <v>ICISvrnsideInd</v>
          </cell>
          <cell r="P2" t="str">
            <v>ImminghamInd</v>
          </cell>
          <cell r="Q2" t="str">
            <v>MurcoInd</v>
          </cell>
          <cell r="R2" t="str">
            <v>PhilipsTeesInd</v>
          </cell>
          <cell r="S2" t="str">
            <v>ShellStarInd</v>
          </cell>
          <cell r="T2" t="str">
            <v>ShottonPaprInd</v>
          </cell>
          <cell r="U2" t="str">
            <v>WinningtonInd</v>
          </cell>
          <cell r="V2" t="str">
            <v>BactonBBLInt</v>
          </cell>
          <cell r="W2" t="str">
            <v>BactonInt</v>
          </cell>
          <cell r="X2" t="str">
            <v>MoffatInt</v>
          </cell>
          <cell r="Y2" t="str">
            <v>AberdeenOT</v>
          </cell>
          <cell r="Z2" t="str">
            <v>AlrewasEMOT</v>
          </cell>
          <cell r="AA2" t="str">
            <v>AlrewasWMOT</v>
          </cell>
          <cell r="AB2" t="str">
            <v>ArmadaleOT</v>
          </cell>
          <cell r="AC2" t="str">
            <v>AspleyOT</v>
          </cell>
          <cell r="AD2" t="str">
            <v>AsselbyOT</v>
          </cell>
          <cell r="AE2" t="str">
            <v>AucklandOT</v>
          </cell>
          <cell r="AF2" t="str">
            <v>AucklandTFOT</v>
          </cell>
          <cell r="AG2" t="str">
            <v>AudleyNWOT</v>
          </cell>
          <cell r="AH2" t="str">
            <v>AudleyWMOT</v>
          </cell>
          <cell r="AI2" t="str">
            <v>AustreyOT</v>
          </cell>
          <cell r="AJ2" t="str">
            <v>AylesbeareOT</v>
          </cell>
          <cell r="AK2" t="str">
            <v>BactonOT</v>
          </cell>
          <cell r="AL2" t="str">
            <v>BaldersbyOT</v>
          </cell>
          <cell r="AM2" t="str">
            <v>BalgrayOT</v>
          </cell>
          <cell r="AN2" t="str">
            <v>BathgateOT</v>
          </cell>
          <cell r="AO2" t="str">
            <v>BlabyOT</v>
          </cell>
          <cell r="AP2" t="str">
            <v>BlackrodOT</v>
          </cell>
          <cell r="AQ2" t="str">
            <v>BlyboroughOT</v>
          </cell>
          <cell r="AR2" t="str">
            <v>BraishfieldAOT</v>
          </cell>
          <cell r="AS2" t="str">
            <v>BraishfieldBOT</v>
          </cell>
          <cell r="AT2" t="str">
            <v>BrisleyOT</v>
          </cell>
          <cell r="AU2" t="str">
            <v>BroxburnOT</v>
          </cell>
          <cell r="AV2" t="str">
            <v>BurleyBankOT</v>
          </cell>
          <cell r="AW2" t="str">
            <v>BurnhervieOT</v>
          </cell>
          <cell r="AX2" t="str">
            <v>CaldecottOT</v>
          </cell>
          <cell r="AY2" t="str">
            <v>CarestonOT</v>
          </cell>
          <cell r="AZ2" t="str">
            <v>ChoakfordOT</v>
          </cell>
          <cell r="BA2" t="str">
            <v>ChurchovrOT</v>
          </cell>
          <cell r="BB2" t="str">
            <v>CirencesterOT</v>
          </cell>
          <cell r="BC2" t="str">
            <v>CoffinswellOT</v>
          </cell>
          <cell r="BD2" t="str">
            <v>ColdstreamOT</v>
          </cell>
          <cell r="BE2" t="str">
            <v>CorbridgeOT</v>
          </cell>
          <cell r="BF2" t="str">
            <v>CowpenBewleyOT</v>
          </cell>
          <cell r="BG2" t="str">
            <v>DowlaisOT</v>
          </cell>
          <cell r="BH2" t="str">
            <v>DrointonOT</v>
          </cell>
          <cell r="BI2" t="str">
            <v>DrumOT</v>
          </cell>
          <cell r="BJ2" t="str">
            <v>DyffrynClydOT</v>
          </cell>
          <cell r="BK2" t="str">
            <v>EastonGreyOT</v>
          </cell>
          <cell r="BL2" t="str">
            <v>EcclestonOT</v>
          </cell>
          <cell r="BM2" t="str">
            <v>EltonOT</v>
          </cell>
          <cell r="BN2" t="str">
            <v>EveshamOT</v>
          </cell>
          <cell r="BO2" t="str">
            <v>FarninghamBOT</v>
          </cell>
          <cell r="BP2" t="str">
            <v>FarninghamOT</v>
          </cell>
          <cell r="BQ2" t="str">
            <v>FiddingtonOT</v>
          </cell>
          <cell r="BR2" t="str">
            <v>GansteadOT</v>
          </cell>
          <cell r="BS2" t="str">
            <v>GilwernOT</v>
          </cell>
          <cell r="BT2" t="str">
            <v>GlenmavisOT</v>
          </cell>
          <cell r="BU2" t="str">
            <v>GosbertonOT</v>
          </cell>
          <cell r="BV2" t="str">
            <v>GtWilbrahamOT</v>
          </cell>
          <cell r="BW2" t="str">
            <v>GuyzanceOT</v>
          </cell>
          <cell r="BX2" t="str">
            <v>HardwickOT</v>
          </cell>
          <cell r="BY2" t="str">
            <v>HolmesChapelOT</v>
          </cell>
          <cell r="BZ2" t="str">
            <v>HorndonOT</v>
          </cell>
          <cell r="CA2" t="str">
            <v>HumbletonOT</v>
          </cell>
          <cell r="CB2" t="str">
            <v>HumeOT</v>
          </cell>
          <cell r="CC2" t="str">
            <v>IlchesterOT</v>
          </cell>
          <cell r="CD2" t="str">
            <v>Ipsden1OT</v>
          </cell>
          <cell r="CE2" t="str">
            <v>Ipsden2OT</v>
          </cell>
          <cell r="CF2" t="str">
            <v>KeldOT</v>
          </cell>
          <cell r="CG2" t="str">
            <v>KennOT</v>
          </cell>
          <cell r="CH2" t="str">
            <v>KinknockieOT</v>
          </cell>
          <cell r="CI2" t="str">
            <v>KirksteadOT</v>
          </cell>
          <cell r="CJ2" t="str">
            <v>LangholmOT</v>
          </cell>
          <cell r="CK2" t="str">
            <v>LeamingtonOT</v>
          </cell>
          <cell r="CL2" t="str">
            <v>LittletnDrewOT</v>
          </cell>
          <cell r="CM2" t="str">
            <v>LockerbieOT</v>
          </cell>
          <cell r="CN2" t="str">
            <v>LowerQuintonOT</v>
          </cell>
          <cell r="CO2" t="str">
            <v>LtBurdonOT</v>
          </cell>
          <cell r="CP2" t="str">
            <v>LuptonOT</v>
          </cell>
          <cell r="CQ2" t="str">
            <v>LuxboroughLnOT</v>
          </cell>
          <cell r="CR2" t="str">
            <v>MaelorOT</v>
          </cell>
          <cell r="CS2" t="str">
            <v>MalpasOT</v>
          </cell>
          <cell r="CT2" t="str">
            <v>MappowderOT</v>
          </cell>
          <cell r="CU2" t="str">
            <v>MatchngGreenOT</v>
          </cell>
          <cell r="CV2" t="str">
            <v>MelkinthorpeOT</v>
          </cell>
          <cell r="CW2" t="str">
            <v>MickleTrafdOT</v>
          </cell>
          <cell r="CX2" t="str">
            <v>MilwichOT</v>
          </cell>
          <cell r="CY2" t="str">
            <v>MktHarboroghOT</v>
          </cell>
          <cell r="CZ2" t="str">
            <v>NetherHwclghOT</v>
          </cell>
          <cell r="DA2" t="str">
            <v>PannalOT</v>
          </cell>
          <cell r="DB2" t="str">
            <v>PartingtonOT</v>
          </cell>
          <cell r="DC2" t="str">
            <v>PaullOT</v>
          </cell>
          <cell r="DD2" t="str">
            <v>PeterborEyeOT</v>
          </cell>
          <cell r="DE2" t="str">
            <v>PetersGrnNTOT</v>
          </cell>
          <cell r="DF2" t="str">
            <v>PetersGrnSMOT</v>
          </cell>
          <cell r="DG2" t="str">
            <v>PickeringOT</v>
          </cell>
          <cell r="DH2" t="str">
            <v>PitcairnOT</v>
          </cell>
          <cell r="DI2" t="str">
            <v>PucklechurchOT</v>
          </cell>
          <cell r="DJ2" t="str">
            <v>RawcliffeOT</v>
          </cell>
          <cell r="DK2" t="str">
            <v>RossSWOT</v>
          </cell>
          <cell r="DL2" t="str">
            <v>RossWMOT</v>
          </cell>
          <cell r="DM2" t="str">
            <v>RoudhamHeathOT</v>
          </cell>
          <cell r="DN2" t="str">
            <v>RoystonOT</v>
          </cell>
          <cell r="DO2" t="str">
            <v>RugbyOT</v>
          </cell>
          <cell r="DP2" t="str">
            <v>SaltwickHOT</v>
          </cell>
          <cell r="DQ2" t="str">
            <v>SaltwickOT</v>
          </cell>
          <cell r="DR2" t="str">
            <v>SamlesburyOT</v>
          </cell>
          <cell r="DS2" t="str">
            <v>SeabankOT</v>
          </cell>
          <cell r="DT2" t="str">
            <v>ShorneOT</v>
          </cell>
          <cell r="DU2" t="str">
            <v>ShustokeOT</v>
          </cell>
          <cell r="DV2" t="str">
            <v>SilkWilloughOT</v>
          </cell>
          <cell r="DW2" t="str">
            <v>SoutraOT</v>
          </cell>
          <cell r="DX2" t="str">
            <v>StFergusOT</v>
          </cell>
          <cell r="DY2" t="str">
            <v>StratfrdAvonOT</v>
          </cell>
          <cell r="DZ2" t="str">
            <v>SuttonBridgeOT</v>
          </cell>
          <cell r="EA2" t="str">
            <v>TatsfieldOT</v>
          </cell>
          <cell r="EB2" t="str">
            <v>ThorntonCurtOT</v>
          </cell>
          <cell r="EC2" t="str">
            <v>ThrintoftOT</v>
          </cell>
          <cell r="ED2" t="str">
            <v>TowLawOT</v>
          </cell>
          <cell r="EE2" t="str">
            <v>TowtonOT</v>
          </cell>
          <cell r="EF2" t="str">
            <v>TurLangtonOT</v>
          </cell>
          <cell r="EG2" t="str">
            <v>WalesbyOT</v>
          </cell>
          <cell r="EH2" t="str">
            <v>WarburtonOT</v>
          </cell>
          <cell r="EI2" t="str">
            <v>WestWinchOT</v>
          </cell>
          <cell r="EJ2" t="str">
            <v>WestonPointOT</v>
          </cell>
          <cell r="EK2" t="str">
            <v>WetheralOT</v>
          </cell>
          <cell r="EL2" t="str">
            <v>WhitwellOT</v>
          </cell>
          <cell r="EM2" t="str">
            <v>WinkfieldNTOT</v>
          </cell>
          <cell r="EN2" t="str">
            <v>WinkfieldSEOT</v>
          </cell>
          <cell r="EO2" t="str">
            <v>WinkfieldSOOT</v>
          </cell>
          <cell r="EP2" t="str">
            <v>YelvertonOT</v>
          </cell>
          <cell r="EQ2" t="str">
            <v>BactonBBLPS</v>
          </cell>
          <cell r="ER2" t="str">
            <v>BaglanBayPS</v>
          </cell>
          <cell r="ES2" t="str">
            <v>BarkingPS</v>
          </cell>
          <cell r="ET2" t="str">
            <v>BlackbridgePS</v>
          </cell>
          <cell r="EU2" t="str">
            <v>BrentPS</v>
          </cell>
          <cell r="EV2" t="str">
            <v>BriggPS</v>
          </cell>
          <cell r="EW2" t="str">
            <v>BurtonPointPS</v>
          </cell>
          <cell r="EX2" t="str">
            <v>CarringtonPS</v>
          </cell>
          <cell r="EY2" t="str">
            <v>CorbyPS</v>
          </cell>
          <cell r="EZ2" t="str">
            <v>CorytonPS</v>
          </cell>
          <cell r="FA2" t="str">
            <v>CottamPS</v>
          </cell>
          <cell r="FB2" t="str">
            <v>DamheadCreekPS</v>
          </cell>
          <cell r="FC2" t="str">
            <v>DeesidePS</v>
          </cell>
          <cell r="FD2" t="str">
            <v>DidcotPS</v>
          </cell>
          <cell r="FE2" t="str">
            <v>DragonPS</v>
          </cell>
          <cell r="FF2" t="str">
            <v>EnronPS</v>
          </cell>
          <cell r="FG2" t="str">
            <v>EppingGreenPS</v>
          </cell>
          <cell r="FH2" t="str">
            <v>GowkhallPS</v>
          </cell>
          <cell r="FI2" t="str">
            <v>GrainPS</v>
          </cell>
          <cell r="FJ2" t="str">
            <v>GtYarmouthPS</v>
          </cell>
          <cell r="FK2" t="str">
            <v>KeadbyBPS</v>
          </cell>
          <cell r="FL2" t="str">
            <v>KeadbyPS</v>
          </cell>
          <cell r="FM2" t="str">
            <v>KingsLynnPS</v>
          </cell>
          <cell r="FN2" t="str">
            <v>LangagePS</v>
          </cell>
          <cell r="FO2" t="str">
            <v>LtBarfordPS</v>
          </cell>
          <cell r="FP2" t="str">
            <v>MarchwoodPS</v>
          </cell>
          <cell r="FQ2" t="str">
            <v>MedwayPS</v>
          </cell>
          <cell r="FR2" t="str">
            <v>PeterboroPS</v>
          </cell>
          <cell r="FS2" t="str">
            <v>PeterheadPS</v>
          </cell>
          <cell r="FT2" t="str">
            <v>RocksavagePS</v>
          </cell>
          <cell r="FU2" t="str">
            <v>RoosecotePS</v>
          </cell>
          <cell r="FV2" t="str">
            <v>RyeHousePS</v>
          </cell>
          <cell r="FW2" t="str">
            <v>SaltendPS</v>
          </cell>
          <cell r="FX2" t="str">
            <v>SeabankBPS</v>
          </cell>
          <cell r="FY2" t="str">
            <v>SeabankPS</v>
          </cell>
          <cell r="FZ2" t="str">
            <v>SellafieldPS</v>
          </cell>
          <cell r="GA2" t="str">
            <v>SouthHookPS</v>
          </cell>
          <cell r="GB2" t="str">
            <v>SpaldingPS</v>
          </cell>
          <cell r="GC2" t="str">
            <v>Stallingbor1PS</v>
          </cell>
          <cell r="GD2" t="str">
            <v>Stallingbor2PS</v>
          </cell>
          <cell r="GE2" t="str">
            <v>StaythorpePS</v>
          </cell>
          <cell r="GF2" t="str">
            <v>SuttonBridgePS</v>
          </cell>
          <cell r="GG2" t="str">
            <v>TeesPXPS</v>
          </cell>
          <cell r="GH2" t="str">
            <v>ThorntonCurtPS</v>
          </cell>
          <cell r="GI2" t="str">
            <v>WestBurtonPS</v>
          </cell>
          <cell r="GJ2" t="str">
            <v>AldbroughStor</v>
          </cell>
          <cell r="GK2" t="str">
            <v>AvonmouthLNG</v>
          </cell>
          <cell r="GL2" t="str">
            <v>BeltoftStor</v>
          </cell>
          <cell r="GM2" t="str">
            <v>DynevorArmsLNG</v>
          </cell>
          <cell r="GN2" t="str">
            <v>GlenmavisLNG</v>
          </cell>
          <cell r="GO2" t="str">
            <v>HilltopStor</v>
          </cell>
          <cell r="GP2" t="str">
            <v>HoleHousFmStor</v>
          </cell>
          <cell r="GQ2" t="str">
            <v>HolfordStor</v>
          </cell>
          <cell r="GR2" t="str">
            <v>HornseaStor</v>
          </cell>
          <cell r="GS2" t="str">
            <v>HumblyGrovStor</v>
          </cell>
          <cell r="GT2" t="str">
            <v>IsleOfGrainLNG</v>
          </cell>
          <cell r="GU2" t="str">
            <v>PartingtonLNG</v>
          </cell>
          <cell r="GV2" t="str">
            <v>RoughStor</v>
          </cell>
          <cell r="GW2" t="str">
            <v>StublachStor</v>
          </cell>
          <cell r="GX2" t="str">
            <v>AvonmouthLNG</v>
          </cell>
          <cell r="GY2" t="str">
            <v>GlenmavisLNG</v>
          </cell>
          <cell r="GZ2" t="str">
            <v>IsleOfGrainLNG</v>
          </cell>
          <cell r="HA2" t="str">
            <v>PartingtonLNG</v>
          </cell>
          <cell r="HB2" t="str">
            <v>Industrials Total</v>
          </cell>
          <cell r="HC2" t="str">
            <v>LDZ Total</v>
          </cell>
          <cell r="HD2" t="str">
            <v>Power Station Total</v>
          </cell>
          <cell r="HE2" t="str">
            <v>IUK Export</v>
          </cell>
          <cell r="HF2" t="str">
            <v>Moffat Export</v>
          </cell>
          <cell r="HG2" t="str">
            <v>Storage Injection</v>
          </cell>
          <cell r="HH2" t="str">
            <v>Total Demand</v>
          </cell>
        </row>
        <row r="3">
          <cell r="B3">
            <v>40179</v>
          </cell>
        </row>
        <row r="4">
          <cell r="B4">
            <v>40180</v>
          </cell>
        </row>
        <row r="5">
          <cell r="B5">
            <v>40181</v>
          </cell>
        </row>
        <row r="6">
          <cell r="B6">
            <v>40182</v>
          </cell>
        </row>
        <row r="7">
          <cell r="B7">
            <v>40183</v>
          </cell>
        </row>
        <row r="8">
          <cell r="B8">
            <v>40184</v>
          </cell>
        </row>
        <row r="9">
          <cell r="B9">
            <v>40185</v>
          </cell>
        </row>
        <row r="10">
          <cell r="B10">
            <v>40186</v>
          </cell>
        </row>
        <row r="11">
          <cell r="B11">
            <v>40187</v>
          </cell>
        </row>
        <row r="12">
          <cell r="B12">
            <v>40188</v>
          </cell>
        </row>
        <row r="13">
          <cell r="B13">
            <v>40189</v>
          </cell>
        </row>
        <row r="14">
          <cell r="B14">
            <v>40190</v>
          </cell>
        </row>
        <row r="15">
          <cell r="B15">
            <v>40191</v>
          </cell>
        </row>
        <row r="16">
          <cell r="B16">
            <v>40192</v>
          </cell>
        </row>
        <row r="17">
          <cell r="B17">
            <v>40193</v>
          </cell>
        </row>
        <row r="18">
          <cell r="B18">
            <v>40194</v>
          </cell>
        </row>
        <row r="19">
          <cell r="B19">
            <v>40195</v>
          </cell>
        </row>
        <row r="20">
          <cell r="B20">
            <v>40196</v>
          </cell>
        </row>
        <row r="21">
          <cell r="B21">
            <v>40197</v>
          </cell>
        </row>
        <row r="22">
          <cell r="B22">
            <v>40198</v>
          </cell>
        </row>
        <row r="23">
          <cell r="B23">
            <v>40199</v>
          </cell>
        </row>
        <row r="24">
          <cell r="B24">
            <v>40200</v>
          </cell>
        </row>
        <row r="25">
          <cell r="B25">
            <v>40201</v>
          </cell>
        </row>
        <row r="26">
          <cell r="B26">
            <v>40202</v>
          </cell>
        </row>
        <row r="27">
          <cell r="B27">
            <v>40203</v>
          </cell>
        </row>
        <row r="28">
          <cell r="B28">
            <v>40204</v>
          </cell>
        </row>
        <row r="29">
          <cell r="B29">
            <v>40205</v>
          </cell>
        </row>
        <row r="30">
          <cell r="B30">
            <v>40206</v>
          </cell>
        </row>
        <row r="31">
          <cell r="B31">
            <v>40207</v>
          </cell>
        </row>
        <row r="32">
          <cell r="B32">
            <v>40208</v>
          </cell>
        </row>
        <row r="33">
          <cell r="B33">
            <v>40209</v>
          </cell>
        </row>
        <row r="34">
          <cell r="B34">
            <v>40210</v>
          </cell>
        </row>
        <row r="35">
          <cell r="B35">
            <v>40211</v>
          </cell>
        </row>
        <row r="36">
          <cell r="B36">
            <v>40212</v>
          </cell>
        </row>
        <row r="37">
          <cell r="B37">
            <v>40213</v>
          </cell>
        </row>
        <row r="38">
          <cell r="B38">
            <v>40214</v>
          </cell>
        </row>
        <row r="39">
          <cell r="B39">
            <v>40215</v>
          </cell>
        </row>
        <row r="40">
          <cell r="B40">
            <v>40216</v>
          </cell>
        </row>
        <row r="41">
          <cell r="B41">
            <v>40217</v>
          </cell>
        </row>
        <row r="42">
          <cell r="B42">
            <v>40218</v>
          </cell>
        </row>
        <row r="43">
          <cell r="B43">
            <v>40219</v>
          </cell>
        </row>
        <row r="44">
          <cell r="B44">
            <v>40220</v>
          </cell>
        </row>
        <row r="45">
          <cell r="B45">
            <v>40221</v>
          </cell>
        </row>
        <row r="46">
          <cell r="B46">
            <v>40222</v>
          </cell>
        </row>
        <row r="47">
          <cell r="B47">
            <v>40223</v>
          </cell>
        </row>
        <row r="48">
          <cell r="B48">
            <v>40224</v>
          </cell>
        </row>
        <row r="49">
          <cell r="B49">
            <v>40225</v>
          </cell>
        </row>
        <row r="50">
          <cell r="B50">
            <v>40226</v>
          </cell>
        </row>
        <row r="51">
          <cell r="B51">
            <v>40227</v>
          </cell>
        </row>
        <row r="52">
          <cell r="B52">
            <v>40228</v>
          </cell>
        </row>
        <row r="53">
          <cell r="B53">
            <v>40229</v>
          </cell>
        </row>
        <row r="54">
          <cell r="B54">
            <v>40230</v>
          </cell>
        </row>
        <row r="55">
          <cell r="B55">
            <v>40231</v>
          </cell>
        </row>
        <row r="56">
          <cell r="B56">
            <v>40232</v>
          </cell>
        </row>
        <row r="57">
          <cell r="B57">
            <v>40233</v>
          </cell>
        </row>
        <row r="58">
          <cell r="B58">
            <v>40234</v>
          </cell>
        </row>
        <row r="59">
          <cell r="B59">
            <v>40235</v>
          </cell>
        </row>
        <row r="60">
          <cell r="B60">
            <v>40236</v>
          </cell>
        </row>
        <row r="61">
          <cell r="B61">
            <v>40237</v>
          </cell>
        </row>
        <row r="62">
          <cell r="B62">
            <v>40238</v>
          </cell>
        </row>
        <row r="63">
          <cell r="B63">
            <v>40239</v>
          </cell>
        </row>
        <row r="64">
          <cell r="B64">
            <v>40240</v>
          </cell>
        </row>
        <row r="65">
          <cell r="B65">
            <v>40241</v>
          </cell>
        </row>
        <row r="66">
          <cell r="B66">
            <v>40242</v>
          </cell>
        </row>
        <row r="67">
          <cell r="B67">
            <v>40243</v>
          </cell>
        </row>
        <row r="68">
          <cell r="B68">
            <v>40244</v>
          </cell>
        </row>
        <row r="69">
          <cell r="B69">
            <v>40245</v>
          </cell>
        </row>
        <row r="70">
          <cell r="B70">
            <v>40246</v>
          </cell>
        </row>
        <row r="71">
          <cell r="B71">
            <v>40247</v>
          </cell>
        </row>
        <row r="72">
          <cell r="B72">
            <v>40248</v>
          </cell>
        </row>
        <row r="73">
          <cell r="B73">
            <v>40249</v>
          </cell>
        </row>
        <row r="74">
          <cell r="B74">
            <v>40250</v>
          </cell>
        </row>
        <row r="75">
          <cell r="B75">
            <v>40251</v>
          </cell>
        </row>
        <row r="76">
          <cell r="B76">
            <v>40252</v>
          </cell>
        </row>
        <row r="77">
          <cell r="B77">
            <v>40253</v>
          </cell>
        </row>
        <row r="78">
          <cell r="B78">
            <v>40254</v>
          </cell>
        </row>
        <row r="79">
          <cell r="B79">
            <v>40255</v>
          </cell>
        </row>
        <row r="80">
          <cell r="B80">
            <v>40256</v>
          </cell>
        </row>
        <row r="81">
          <cell r="B81">
            <v>40257</v>
          </cell>
        </row>
        <row r="82">
          <cell r="B82">
            <v>40258</v>
          </cell>
        </row>
        <row r="83">
          <cell r="B83">
            <v>40259</v>
          </cell>
        </row>
        <row r="84">
          <cell r="B84">
            <v>40260</v>
          </cell>
        </row>
        <row r="85">
          <cell r="B85">
            <v>40261</v>
          </cell>
        </row>
        <row r="86">
          <cell r="B86">
            <v>40262</v>
          </cell>
        </row>
        <row r="87">
          <cell r="B87">
            <v>40263</v>
          </cell>
        </row>
        <row r="88">
          <cell r="B88">
            <v>40264</v>
          </cell>
        </row>
        <row r="89">
          <cell r="B89">
            <v>40265</v>
          </cell>
        </row>
        <row r="90">
          <cell r="B90">
            <v>40266</v>
          </cell>
        </row>
        <row r="91">
          <cell r="B91">
            <v>40267</v>
          </cell>
        </row>
        <row r="92">
          <cell r="B92">
            <v>40268</v>
          </cell>
        </row>
        <row r="93">
          <cell r="B93">
            <v>40269</v>
          </cell>
        </row>
        <row r="94">
          <cell r="B94">
            <v>40270</v>
          </cell>
        </row>
        <row r="95">
          <cell r="B95">
            <v>40271</v>
          </cell>
        </row>
        <row r="96">
          <cell r="B96">
            <v>40272</v>
          </cell>
        </row>
        <row r="97">
          <cell r="B97">
            <v>40273</v>
          </cell>
        </row>
        <row r="98">
          <cell r="B98">
            <v>40274</v>
          </cell>
        </row>
        <row r="99">
          <cell r="B99">
            <v>40275</v>
          </cell>
        </row>
        <row r="100">
          <cell r="B100">
            <v>40276</v>
          </cell>
        </row>
        <row r="101">
          <cell r="B101">
            <v>40277</v>
          </cell>
        </row>
        <row r="102">
          <cell r="B102">
            <v>40278</v>
          </cell>
        </row>
        <row r="103">
          <cell r="B103">
            <v>40279</v>
          </cell>
        </row>
        <row r="104">
          <cell r="B104">
            <v>40280</v>
          </cell>
        </row>
        <row r="105">
          <cell r="B105">
            <v>40281</v>
          </cell>
        </row>
        <row r="106">
          <cell r="B106">
            <v>40282</v>
          </cell>
        </row>
        <row r="107">
          <cell r="B107">
            <v>40283</v>
          </cell>
        </row>
        <row r="108">
          <cell r="B108">
            <v>40284</v>
          </cell>
        </row>
        <row r="109">
          <cell r="B109">
            <v>40285</v>
          </cell>
        </row>
        <row r="110">
          <cell r="B110">
            <v>40286</v>
          </cell>
        </row>
        <row r="111">
          <cell r="B111">
            <v>40287</v>
          </cell>
        </row>
        <row r="112">
          <cell r="B112">
            <v>40288</v>
          </cell>
        </row>
        <row r="113">
          <cell r="B113">
            <v>40289</v>
          </cell>
        </row>
        <row r="114">
          <cell r="B114">
            <v>40290</v>
          </cell>
        </row>
        <row r="115">
          <cell r="B115">
            <v>40291</v>
          </cell>
        </row>
        <row r="116">
          <cell r="B116">
            <v>40292</v>
          </cell>
        </row>
        <row r="117">
          <cell r="B117">
            <v>40293</v>
          </cell>
        </row>
        <row r="118">
          <cell r="B118">
            <v>40294</v>
          </cell>
        </row>
        <row r="119">
          <cell r="B119">
            <v>40295</v>
          </cell>
        </row>
        <row r="120">
          <cell r="B120">
            <v>40296</v>
          </cell>
        </row>
        <row r="121">
          <cell r="B121">
            <v>40297</v>
          </cell>
        </row>
        <row r="122">
          <cell r="B122">
            <v>40298</v>
          </cell>
        </row>
        <row r="123">
          <cell r="B123">
            <v>40299</v>
          </cell>
        </row>
        <row r="124">
          <cell r="B124">
            <v>40300</v>
          </cell>
        </row>
        <row r="125">
          <cell r="B125">
            <v>40301</v>
          </cell>
        </row>
        <row r="126">
          <cell r="B126">
            <v>40302</v>
          </cell>
        </row>
        <row r="127">
          <cell r="B127">
            <v>40303</v>
          </cell>
        </row>
        <row r="128">
          <cell r="B128">
            <v>40304</v>
          </cell>
        </row>
        <row r="129">
          <cell r="B129">
            <v>40305</v>
          </cell>
        </row>
        <row r="130">
          <cell r="B130">
            <v>40306</v>
          </cell>
        </row>
        <row r="131">
          <cell r="B131">
            <v>40307</v>
          </cell>
        </row>
        <row r="132">
          <cell r="B132">
            <v>40308</v>
          </cell>
        </row>
        <row r="133">
          <cell r="B133">
            <v>40309</v>
          </cell>
        </row>
        <row r="134">
          <cell r="B134">
            <v>40310</v>
          </cell>
        </row>
        <row r="135">
          <cell r="B135">
            <v>40311</v>
          </cell>
        </row>
        <row r="136">
          <cell r="B136">
            <v>40312</v>
          </cell>
        </row>
        <row r="137">
          <cell r="B137">
            <v>40313</v>
          </cell>
        </row>
        <row r="138">
          <cell r="B138">
            <v>40314</v>
          </cell>
        </row>
        <row r="139">
          <cell r="B139">
            <v>40315</v>
          </cell>
        </row>
        <row r="140">
          <cell r="B140">
            <v>40316</v>
          </cell>
        </row>
        <row r="141">
          <cell r="B141">
            <v>40317</v>
          </cell>
        </row>
        <row r="142">
          <cell r="B142">
            <v>40318</v>
          </cell>
        </row>
        <row r="143">
          <cell r="B143">
            <v>40319</v>
          </cell>
        </row>
        <row r="144">
          <cell r="B144">
            <v>40320</v>
          </cell>
        </row>
        <row r="145">
          <cell r="B145">
            <v>40321</v>
          </cell>
        </row>
        <row r="146">
          <cell r="B146">
            <v>40322</v>
          </cell>
        </row>
        <row r="147">
          <cell r="B147">
            <v>40323</v>
          </cell>
        </row>
        <row r="148">
          <cell r="B148">
            <v>40324</v>
          </cell>
        </row>
        <row r="149">
          <cell r="B149">
            <v>40325</v>
          </cell>
        </row>
        <row r="150">
          <cell r="B150">
            <v>40326</v>
          </cell>
        </row>
        <row r="151">
          <cell r="B151">
            <v>40327</v>
          </cell>
        </row>
        <row r="152">
          <cell r="B152">
            <v>40328</v>
          </cell>
        </row>
        <row r="153">
          <cell r="B153">
            <v>40329</v>
          </cell>
        </row>
        <row r="154">
          <cell r="B154">
            <v>40330</v>
          </cell>
        </row>
        <row r="155">
          <cell r="B155">
            <v>40331</v>
          </cell>
        </row>
        <row r="156">
          <cell r="B156">
            <v>40332</v>
          </cell>
        </row>
        <row r="157">
          <cell r="B157">
            <v>40333</v>
          </cell>
        </row>
        <row r="158">
          <cell r="B158">
            <v>40334</v>
          </cell>
        </row>
        <row r="159">
          <cell r="B159">
            <v>40335</v>
          </cell>
        </row>
        <row r="160">
          <cell r="B160">
            <v>40336</v>
          </cell>
        </row>
        <row r="161">
          <cell r="B161">
            <v>40337</v>
          </cell>
        </row>
        <row r="162">
          <cell r="B162">
            <v>40338</v>
          </cell>
        </row>
        <row r="163">
          <cell r="B163">
            <v>40339</v>
          </cell>
        </row>
        <row r="164">
          <cell r="B164">
            <v>40340</v>
          </cell>
        </row>
        <row r="165">
          <cell r="B165">
            <v>40341</v>
          </cell>
        </row>
        <row r="166">
          <cell r="B166">
            <v>40342</v>
          </cell>
        </row>
        <row r="167">
          <cell r="B167">
            <v>40343</v>
          </cell>
        </row>
        <row r="168">
          <cell r="B168">
            <v>40344</v>
          </cell>
        </row>
        <row r="169">
          <cell r="B169">
            <v>40345</v>
          </cell>
        </row>
        <row r="170">
          <cell r="B170">
            <v>40346</v>
          </cell>
        </row>
        <row r="171">
          <cell r="B171">
            <v>40347</v>
          </cell>
        </row>
        <row r="172">
          <cell r="B172">
            <v>40348</v>
          </cell>
        </row>
        <row r="173">
          <cell r="B173">
            <v>40349</v>
          </cell>
        </row>
        <row r="174">
          <cell r="B174">
            <v>40350</v>
          </cell>
        </row>
        <row r="175">
          <cell r="B175">
            <v>40351</v>
          </cell>
        </row>
        <row r="176">
          <cell r="B176">
            <v>40352</v>
          </cell>
        </row>
        <row r="177">
          <cell r="B177">
            <v>40353</v>
          </cell>
        </row>
        <row r="178">
          <cell r="B178">
            <v>40354</v>
          </cell>
        </row>
        <row r="179">
          <cell r="B179">
            <v>40355</v>
          </cell>
        </row>
        <row r="180">
          <cell r="B180">
            <v>40356</v>
          </cell>
        </row>
        <row r="181">
          <cell r="B181">
            <v>40357</v>
          </cell>
        </row>
        <row r="182">
          <cell r="B182">
            <v>40358</v>
          </cell>
        </row>
        <row r="183">
          <cell r="B183">
            <v>40359</v>
          </cell>
        </row>
        <row r="184">
          <cell r="B184">
            <v>40360</v>
          </cell>
        </row>
        <row r="185">
          <cell r="B185">
            <v>40361</v>
          </cell>
        </row>
        <row r="186">
          <cell r="B186">
            <v>40362</v>
          </cell>
        </row>
        <row r="187">
          <cell r="B187">
            <v>40363</v>
          </cell>
        </row>
        <row r="188">
          <cell r="B188">
            <v>40364</v>
          </cell>
        </row>
        <row r="189">
          <cell r="B189">
            <v>40365</v>
          </cell>
        </row>
        <row r="190">
          <cell r="B190">
            <v>40366</v>
          </cell>
        </row>
        <row r="191">
          <cell r="B191">
            <v>40367</v>
          </cell>
        </row>
        <row r="192">
          <cell r="B192">
            <v>40368</v>
          </cell>
        </row>
        <row r="193">
          <cell r="B193">
            <v>40369</v>
          </cell>
        </row>
        <row r="194">
          <cell r="B194">
            <v>40370</v>
          </cell>
        </row>
        <row r="195">
          <cell r="B195">
            <v>40371</v>
          </cell>
        </row>
        <row r="196">
          <cell r="B196">
            <v>40372</v>
          </cell>
        </row>
        <row r="197">
          <cell r="B197">
            <v>40373</v>
          </cell>
        </row>
        <row r="198">
          <cell r="B198">
            <v>40374</v>
          </cell>
        </row>
        <row r="199">
          <cell r="B199">
            <v>40375</v>
          </cell>
        </row>
        <row r="200">
          <cell r="B200">
            <v>40376</v>
          </cell>
        </row>
        <row r="201">
          <cell r="B201">
            <v>40377</v>
          </cell>
        </row>
        <row r="202">
          <cell r="B202">
            <v>40378</v>
          </cell>
        </row>
        <row r="203">
          <cell r="B203">
            <v>40379</v>
          </cell>
        </row>
        <row r="204">
          <cell r="B204">
            <v>40380</v>
          </cell>
        </row>
        <row r="205">
          <cell r="B205">
            <v>40381</v>
          </cell>
        </row>
        <row r="206">
          <cell r="B206">
            <v>40382</v>
          </cell>
        </row>
        <row r="207">
          <cell r="B207">
            <v>40383</v>
          </cell>
        </row>
        <row r="208">
          <cell r="B208">
            <v>40384</v>
          </cell>
        </row>
        <row r="209">
          <cell r="B209">
            <v>40385</v>
          </cell>
        </row>
        <row r="210">
          <cell r="B210">
            <v>40386</v>
          </cell>
        </row>
        <row r="211">
          <cell r="B211">
            <v>40387</v>
          </cell>
        </row>
        <row r="212">
          <cell r="B212">
            <v>40388</v>
          </cell>
        </row>
        <row r="213">
          <cell r="B213">
            <v>40389</v>
          </cell>
        </row>
        <row r="214">
          <cell r="B214">
            <v>40390</v>
          </cell>
        </row>
        <row r="215">
          <cell r="B215">
            <v>40391</v>
          </cell>
        </row>
        <row r="216">
          <cell r="B216">
            <v>40392</v>
          </cell>
        </row>
        <row r="217">
          <cell r="B217">
            <v>40393</v>
          </cell>
        </row>
        <row r="218">
          <cell r="B218">
            <v>40394</v>
          </cell>
        </row>
        <row r="219">
          <cell r="B219">
            <v>40395</v>
          </cell>
        </row>
        <row r="220">
          <cell r="B220">
            <v>40396</v>
          </cell>
        </row>
        <row r="221">
          <cell r="B221">
            <v>40397</v>
          </cell>
        </row>
        <row r="222">
          <cell r="B222">
            <v>40398</v>
          </cell>
        </row>
        <row r="223">
          <cell r="B223">
            <v>40399</v>
          </cell>
        </row>
        <row r="224">
          <cell r="B224">
            <v>40400</v>
          </cell>
        </row>
        <row r="225">
          <cell r="B225">
            <v>40401</v>
          </cell>
        </row>
        <row r="226">
          <cell r="B226">
            <v>40402</v>
          </cell>
        </row>
        <row r="227">
          <cell r="B227">
            <v>40403</v>
          </cell>
        </row>
        <row r="228">
          <cell r="B228">
            <v>40404</v>
          </cell>
        </row>
        <row r="229">
          <cell r="B229">
            <v>40405</v>
          </cell>
        </row>
        <row r="230">
          <cell r="B230">
            <v>40406</v>
          </cell>
        </row>
        <row r="231">
          <cell r="B231">
            <v>40407</v>
          </cell>
        </row>
        <row r="232">
          <cell r="B232">
            <v>40408</v>
          </cell>
        </row>
        <row r="233">
          <cell r="B233">
            <v>40409</v>
          </cell>
        </row>
        <row r="234">
          <cell r="B234">
            <v>40410</v>
          </cell>
        </row>
        <row r="235">
          <cell r="B235">
            <v>40411</v>
          </cell>
        </row>
        <row r="236">
          <cell r="B236">
            <v>40412</v>
          </cell>
        </row>
        <row r="237">
          <cell r="B237">
            <v>40413</v>
          </cell>
        </row>
        <row r="238">
          <cell r="B238">
            <v>40414</v>
          </cell>
        </row>
        <row r="239">
          <cell r="B239">
            <v>40415</v>
          </cell>
        </row>
        <row r="240">
          <cell r="B240">
            <v>40416</v>
          </cell>
        </row>
        <row r="241">
          <cell r="B241">
            <v>40417</v>
          </cell>
        </row>
        <row r="242">
          <cell r="B242">
            <v>40418</v>
          </cell>
        </row>
        <row r="243">
          <cell r="B243">
            <v>40419</v>
          </cell>
        </row>
        <row r="244">
          <cell r="B244">
            <v>40420</v>
          </cell>
        </row>
        <row r="245">
          <cell r="B245">
            <v>40421</v>
          </cell>
        </row>
        <row r="246">
          <cell r="B246">
            <v>40422</v>
          </cell>
        </row>
        <row r="247">
          <cell r="B247">
            <v>40423</v>
          </cell>
        </row>
        <row r="248">
          <cell r="B248">
            <v>40424</v>
          </cell>
        </row>
        <row r="249">
          <cell r="B249">
            <v>40425</v>
          </cell>
        </row>
        <row r="250">
          <cell r="B250">
            <v>40426</v>
          </cell>
        </row>
        <row r="251">
          <cell r="B251">
            <v>40427</v>
          </cell>
        </row>
        <row r="252">
          <cell r="B252">
            <v>40428</v>
          </cell>
        </row>
        <row r="253">
          <cell r="B253">
            <v>40429</v>
          </cell>
        </row>
        <row r="254">
          <cell r="B254">
            <v>40430</v>
          </cell>
        </row>
        <row r="255">
          <cell r="B255">
            <v>40431</v>
          </cell>
        </row>
        <row r="256">
          <cell r="B256">
            <v>40432</v>
          </cell>
        </row>
        <row r="257">
          <cell r="B257">
            <v>40433</v>
          </cell>
        </row>
        <row r="258">
          <cell r="B258">
            <v>40434</v>
          </cell>
        </row>
        <row r="259">
          <cell r="B259">
            <v>40435</v>
          </cell>
        </row>
        <row r="260">
          <cell r="B260">
            <v>40436</v>
          </cell>
        </row>
        <row r="261">
          <cell r="B261">
            <v>40437</v>
          </cell>
        </row>
        <row r="262">
          <cell r="B262">
            <v>40438</v>
          </cell>
        </row>
        <row r="263">
          <cell r="B263">
            <v>40439</v>
          </cell>
        </row>
        <row r="264">
          <cell r="B264">
            <v>40440</v>
          </cell>
        </row>
        <row r="265">
          <cell r="B265">
            <v>40441</v>
          </cell>
        </row>
        <row r="266">
          <cell r="B266">
            <v>40442</v>
          </cell>
        </row>
        <row r="267">
          <cell r="B267">
            <v>40443</v>
          </cell>
        </row>
        <row r="268">
          <cell r="B268">
            <v>40444</v>
          </cell>
        </row>
        <row r="269">
          <cell r="B269">
            <v>40445</v>
          </cell>
        </row>
        <row r="270">
          <cell r="B270">
            <v>40446</v>
          </cell>
        </row>
        <row r="271">
          <cell r="B271">
            <v>40447</v>
          </cell>
        </row>
        <row r="272">
          <cell r="B272">
            <v>40448</v>
          </cell>
        </row>
        <row r="273">
          <cell r="B273">
            <v>40449</v>
          </cell>
        </row>
        <row r="274">
          <cell r="B274">
            <v>40450</v>
          </cell>
        </row>
        <row r="275">
          <cell r="B275">
            <v>40451</v>
          </cell>
        </row>
        <row r="276">
          <cell r="B276">
            <v>40452</v>
          </cell>
        </row>
        <row r="277">
          <cell r="B277">
            <v>40453</v>
          </cell>
        </row>
        <row r="278">
          <cell r="B278">
            <v>40454</v>
          </cell>
        </row>
        <row r="279">
          <cell r="B279">
            <v>40455</v>
          </cell>
        </row>
        <row r="280">
          <cell r="B280">
            <v>40456</v>
          </cell>
        </row>
        <row r="281">
          <cell r="B281">
            <v>40457</v>
          </cell>
        </row>
        <row r="282">
          <cell r="B282">
            <v>40458</v>
          </cell>
        </row>
        <row r="283">
          <cell r="B283">
            <v>40459</v>
          </cell>
        </row>
        <row r="284">
          <cell r="B284">
            <v>40460</v>
          </cell>
        </row>
        <row r="285">
          <cell r="B285">
            <v>40461</v>
          </cell>
        </row>
        <row r="286">
          <cell r="B286">
            <v>40462</v>
          </cell>
        </row>
        <row r="287">
          <cell r="B287">
            <v>40463</v>
          </cell>
        </row>
        <row r="288">
          <cell r="B288">
            <v>40464</v>
          </cell>
        </row>
        <row r="289">
          <cell r="B289">
            <v>40465</v>
          </cell>
        </row>
        <row r="290">
          <cell r="B290">
            <v>40466</v>
          </cell>
        </row>
        <row r="291">
          <cell r="B291">
            <v>40467</v>
          </cell>
        </row>
        <row r="292">
          <cell r="B292">
            <v>40468</v>
          </cell>
        </row>
        <row r="293">
          <cell r="B293">
            <v>40469</v>
          </cell>
        </row>
        <row r="294">
          <cell r="B294">
            <v>40470</v>
          </cell>
        </row>
        <row r="295">
          <cell r="B295">
            <v>40471</v>
          </cell>
        </row>
        <row r="296">
          <cell r="B296">
            <v>40472</v>
          </cell>
        </row>
        <row r="297">
          <cell r="B297">
            <v>40473</v>
          </cell>
        </row>
        <row r="298">
          <cell r="B298">
            <v>40474</v>
          </cell>
        </row>
        <row r="299">
          <cell r="B299">
            <v>40475</v>
          </cell>
        </row>
        <row r="300">
          <cell r="B300">
            <v>40476</v>
          </cell>
        </row>
        <row r="301">
          <cell r="B301">
            <v>40477</v>
          </cell>
        </row>
        <row r="302">
          <cell r="B302">
            <v>40478</v>
          </cell>
        </row>
        <row r="303">
          <cell r="B303">
            <v>40479</v>
          </cell>
        </row>
        <row r="304">
          <cell r="B304">
            <v>40480</v>
          </cell>
        </row>
        <row r="305">
          <cell r="B305">
            <v>40481</v>
          </cell>
        </row>
        <row r="306">
          <cell r="B306">
            <v>40482</v>
          </cell>
        </row>
        <row r="307">
          <cell r="B307">
            <v>40483</v>
          </cell>
        </row>
        <row r="308">
          <cell r="B308">
            <v>40484</v>
          </cell>
        </row>
        <row r="309">
          <cell r="B309">
            <v>40485</v>
          </cell>
        </row>
        <row r="310">
          <cell r="B310">
            <v>40486</v>
          </cell>
        </row>
        <row r="311">
          <cell r="B311">
            <v>40487</v>
          </cell>
        </row>
        <row r="312">
          <cell r="B312">
            <v>40488</v>
          </cell>
        </row>
        <row r="313">
          <cell r="B313">
            <v>40489</v>
          </cell>
        </row>
        <row r="314">
          <cell r="B314">
            <v>40490</v>
          </cell>
        </row>
        <row r="315">
          <cell r="B315">
            <v>40491</v>
          </cell>
        </row>
        <row r="316">
          <cell r="B316">
            <v>40492</v>
          </cell>
        </row>
        <row r="317">
          <cell r="B317">
            <v>40493</v>
          </cell>
        </row>
        <row r="318">
          <cell r="B318">
            <v>40494</v>
          </cell>
        </row>
        <row r="319">
          <cell r="B319">
            <v>40495</v>
          </cell>
        </row>
        <row r="320">
          <cell r="B320">
            <v>40496</v>
          </cell>
        </row>
        <row r="321">
          <cell r="B321">
            <v>40497</v>
          </cell>
        </row>
        <row r="322">
          <cell r="B322">
            <v>40498</v>
          </cell>
        </row>
        <row r="323">
          <cell r="B323">
            <v>40499</v>
          </cell>
        </row>
        <row r="324">
          <cell r="B324">
            <v>40500</v>
          </cell>
        </row>
        <row r="325">
          <cell r="B325">
            <v>40501</v>
          </cell>
        </row>
        <row r="326">
          <cell r="B326">
            <v>40502</v>
          </cell>
        </row>
        <row r="327">
          <cell r="B327">
            <v>40503</v>
          </cell>
        </row>
        <row r="328">
          <cell r="B328">
            <v>40504</v>
          </cell>
        </row>
        <row r="329">
          <cell r="B329">
            <v>40505</v>
          </cell>
        </row>
        <row r="330">
          <cell r="B330">
            <v>40506</v>
          </cell>
        </row>
        <row r="331">
          <cell r="B331">
            <v>40507</v>
          </cell>
        </row>
        <row r="332">
          <cell r="B332">
            <v>40508</v>
          </cell>
        </row>
        <row r="333">
          <cell r="B333">
            <v>40509</v>
          </cell>
        </row>
        <row r="334">
          <cell r="B334">
            <v>40510</v>
          </cell>
        </row>
        <row r="335">
          <cell r="B335">
            <v>40511</v>
          </cell>
        </row>
        <row r="336">
          <cell r="B336">
            <v>40512</v>
          </cell>
        </row>
        <row r="337">
          <cell r="B337">
            <v>40513</v>
          </cell>
        </row>
        <row r="338">
          <cell r="B338">
            <v>40514</v>
          </cell>
        </row>
        <row r="339">
          <cell r="B339">
            <v>40515</v>
          </cell>
        </row>
        <row r="340">
          <cell r="B340">
            <v>40516</v>
          </cell>
        </row>
        <row r="341">
          <cell r="B341">
            <v>40517</v>
          </cell>
        </row>
        <row r="342">
          <cell r="B342">
            <v>40518</v>
          </cell>
        </row>
        <row r="343">
          <cell r="B343">
            <v>40519</v>
          </cell>
        </row>
        <row r="344">
          <cell r="B344">
            <v>40520</v>
          </cell>
        </row>
        <row r="345">
          <cell r="B345">
            <v>40521</v>
          </cell>
        </row>
        <row r="346">
          <cell r="B346">
            <v>40522</v>
          </cell>
        </row>
        <row r="347">
          <cell r="B347">
            <v>40523</v>
          </cell>
        </row>
        <row r="348">
          <cell r="B348">
            <v>40524</v>
          </cell>
        </row>
        <row r="349">
          <cell r="B349">
            <v>40525</v>
          </cell>
        </row>
        <row r="350">
          <cell r="B350">
            <v>40526</v>
          </cell>
        </row>
        <row r="351">
          <cell r="B351">
            <v>40527</v>
          </cell>
        </row>
        <row r="352">
          <cell r="B352">
            <v>40528</v>
          </cell>
        </row>
        <row r="353">
          <cell r="B353">
            <v>40529</v>
          </cell>
        </row>
        <row r="354">
          <cell r="B354">
            <v>40530</v>
          </cell>
        </row>
        <row r="355">
          <cell r="B355">
            <v>40531</v>
          </cell>
        </row>
        <row r="356">
          <cell r="B356">
            <v>40532</v>
          </cell>
        </row>
        <row r="357">
          <cell r="B357">
            <v>40533</v>
          </cell>
        </row>
        <row r="358">
          <cell r="B358">
            <v>40534</v>
          </cell>
        </row>
        <row r="359">
          <cell r="B359">
            <v>40535</v>
          </cell>
        </row>
        <row r="360">
          <cell r="B360">
            <v>40536</v>
          </cell>
        </row>
        <row r="361">
          <cell r="B361">
            <v>40537</v>
          </cell>
        </row>
        <row r="362">
          <cell r="B362">
            <v>40538</v>
          </cell>
        </row>
        <row r="363">
          <cell r="B363">
            <v>40539</v>
          </cell>
        </row>
        <row r="364">
          <cell r="B364">
            <v>40540</v>
          </cell>
        </row>
        <row r="365">
          <cell r="B365">
            <v>40541</v>
          </cell>
        </row>
        <row r="366">
          <cell r="B366">
            <v>40542</v>
          </cell>
        </row>
        <row r="367">
          <cell r="B367">
            <v>40543</v>
          </cell>
        </row>
        <row r="368">
          <cell r="B368">
            <v>40544</v>
          </cell>
        </row>
        <row r="369">
          <cell r="B369">
            <v>40545</v>
          </cell>
        </row>
        <row r="370">
          <cell r="B370">
            <v>40546</v>
          </cell>
        </row>
        <row r="371">
          <cell r="B371">
            <v>40547</v>
          </cell>
        </row>
        <row r="372">
          <cell r="B372">
            <v>40548</v>
          </cell>
        </row>
        <row r="373">
          <cell r="B373">
            <v>40549</v>
          </cell>
        </row>
        <row r="374">
          <cell r="B374">
            <v>40550</v>
          </cell>
        </row>
        <row r="375">
          <cell r="B375">
            <v>40551</v>
          </cell>
        </row>
        <row r="376">
          <cell r="B376">
            <v>40552</v>
          </cell>
        </row>
        <row r="377">
          <cell r="B377">
            <v>40553</v>
          </cell>
        </row>
        <row r="378">
          <cell r="B378">
            <v>40554</v>
          </cell>
        </row>
        <row r="379">
          <cell r="B379">
            <v>40555</v>
          </cell>
        </row>
        <row r="380">
          <cell r="B380">
            <v>40556</v>
          </cell>
        </row>
        <row r="381">
          <cell r="B381">
            <v>40557</v>
          </cell>
        </row>
        <row r="382">
          <cell r="B382">
            <v>40558</v>
          </cell>
        </row>
        <row r="383">
          <cell r="B383">
            <v>40559</v>
          </cell>
        </row>
        <row r="384">
          <cell r="B384">
            <v>40560</v>
          </cell>
        </row>
        <row r="385">
          <cell r="B385">
            <v>40561</v>
          </cell>
        </row>
        <row r="386">
          <cell r="B386">
            <v>40562</v>
          </cell>
        </row>
        <row r="387">
          <cell r="B387">
            <v>40563</v>
          </cell>
        </row>
        <row r="388">
          <cell r="B388">
            <v>40564</v>
          </cell>
        </row>
        <row r="389">
          <cell r="B389">
            <v>40565</v>
          </cell>
        </row>
        <row r="390">
          <cell r="B390">
            <v>40566</v>
          </cell>
        </row>
        <row r="391">
          <cell r="B391">
            <v>40567</v>
          </cell>
        </row>
        <row r="392">
          <cell r="B392">
            <v>40568</v>
          </cell>
        </row>
        <row r="393">
          <cell r="B393">
            <v>40569</v>
          </cell>
        </row>
        <row r="394">
          <cell r="B394">
            <v>40570</v>
          </cell>
        </row>
        <row r="395">
          <cell r="B395">
            <v>40571</v>
          </cell>
        </row>
        <row r="396">
          <cell r="B396">
            <v>40572</v>
          </cell>
        </row>
        <row r="397">
          <cell r="B397">
            <v>40573</v>
          </cell>
        </row>
        <row r="398">
          <cell r="B398">
            <v>40574</v>
          </cell>
        </row>
        <row r="399">
          <cell r="B399">
            <v>40575</v>
          </cell>
        </row>
        <row r="400">
          <cell r="B400">
            <v>40576</v>
          </cell>
        </row>
        <row r="401">
          <cell r="B401">
            <v>40577</v>
          </cell>
        </row>
        <row r="402">
          <cell r="B402">
            <v>40578</v>
          </cell>
        </row>
        <row r="403">
          <cell r="B403">
            <v>40579</v>
          </cell>
        </row>
        <row r="404">
          <cell r="B404">
            <v>40580</v>
          </cell>
        </row>
        <row r="405">
          <cell r="B405">
            <v>40581</v>
          </cell>
        </row>
        <row r="406">
          <cell r="B406">
            <v>40582</v>
          </cell>
        </row>
        <row r="407">
          <cell r="B407">
            <v>40583</v>
          </cell>
        </row>
        <row r="408">
          <cell r="B408">
            <v>40584</v>
          </cell>
        </row>
        <row r="409">
          <cell r="B409">
            <v>40585</v>
          </cell>
        </row>
        <row r="410">
          <cell r="B410">
            <v>40586</v>
          </cell>
        </row>
        <row r="411">
          <cell r="B411">
            <v>40587</v>
          </cell>
        </row>
        <row r="412">
          <cell r="B412">
            <v>40588</v>
          </cell>
        </row>
        <row r="413">
          <cell r="B413">
            <v>40589</v>
          </cell>
        </row>
        <row r="414">
          <cell r="B414">
            <v>40590</v>
          </cell>
        </row>
        <row r="415">
          <cell r="B415">
            <v>40591</v>
          </cell>
        </row>
        <row r="416">
          <cell r="B416">
            <v>40592</v>
          </cell>
        </row>
        <row r="417">
          <cell r="B417">
            <v>40593</v>
          </cell>
        </row>
        <row r="418">
          <cell r="B418">
            <v>40594</v>
          </cell>
        </row>
        <row r="419">
          <cell r="B419">
            <v>40595</v>
          </cell>
        </row>
        <row r="420">
          <cell r="B420">
            <v>40596</v>
          </cell>
        </row>
        <row r="421">
          <cell r="B421">
            <v>40597</v>
          </cell>
        </row>
        <row r="422">
          <cell r="B422">
            <v>40598</v>
          </cell>
        </row>
        <row r="423">
          <cell r="B423">
            <v>40599</v>
          </cell>
        </row>
        <row r="424">
          <cell r="B424">
            <v>40600</v>
          </cell>
        </row>
        <row r="425">
          <cell r="B425">
            <v>40601</v>
          </cell>
        </row>
        <row r="426">
          <cell r="B426">
            <v>40602</v>
          </cell>
        </row>
        <row r="427">
          <cell r="B427">
            <v>40603</v>
          </cell>
        </row>
        <row r="428">
          <cell r="B428">
            <v>40604</v>
          </cell>
        </row>
        <row r="429">
          <cell r="B429">
            <v>40605</v>
          </cell>
        </row>
        <row r="430">
          <cell r="B430">
            <v>40606</v>
          </cell>
        </row>
        <row r="431">
          <cell r="B431">
            <v>40607</v>
          </cell>
        </row>
        <row r="432">
          <cell r="B432">
            <v>40608</v>
          </cell>
        </row>
        <row r="433">
          <cell r="B433">
            <v>40609</v>
          </cell>
        </row>
        <row r="434">
          <cell r="B434">
            <v>40610</v>
          </cell>
        </row>
        <row r="435">
          <cell r="B435">
            <v>40611</v>
          </cell>
        </row>
        <row r="436">
          <cell r="B436">
            <v>40612</v>
          </cell>
        </row>
        <row r="437">
          <cell r="B437">
            <v>40613</v>
          </cell>
        </row>
        <row r="438">
          <cell r="B438">
            <v>40614</v>
          </cell>
        </row>
        <row r="439">
          <cell r="B439">
            <v>40615</v>
          </cell>
        </row>
        <row r="440">
          <cell r="B440">
            <v>40616</v>
          </cell>
        </row>
        <row r="441">
          <cell r="B441">
            <v>40617</v>
          </cell>
        </row>
        <row r="442">
          <cell r="B442">
            <v>40618</v>
          </cell>
        </row>
        <row r="443">
          <cell r="B443">
            <v>40619</v>
          </cell>
        </row>
        <row r="444">
          <cell r="B444">
            <v>40620</v>
          </cell>
        </row>
        <row r="445">
          <cell r="B445">
            <v>40621</v>
          </cell>
        </row>
        <row r="446">
          <cell r="B446">
            <v>40622</v>
          </cell>
        </row>
        <row r="447">
          <cell r="B447">
            <v>40623</v>
          </cell>
        </row>
        <row r="448">
          <cell r="B448">
            <v>40624</v>
          </cell>
        </row>
        <row r="449">
          <cell r="B449">
            <v>40625</v>
          </cell>
        </row>
        <row r="450">
          <cell r="B450">
            <v>40626</v>
          </cell>
        </row>
        <row r="451">
          <cell r="B451">
            <v>40627</v>
          </cell>
        </row>
        <row r="452">
          <cell r="B452">
            <v>40628</v>
          </cell>
        </row>
        <row r="453">
          <cell r="B453">
            <v>40629</v>
          </cell>
        </row>
        <row r="454">
          <cell r="B454">
            <v>40630</v>
          </cell>
        </row>
        <row r="455">
          <cell r="B455">
            <v>40631</v>
          </cell>
        </row>
        <row r="456">
          <cell r="B456">
            <v>40632</v>
          </cell>
        </row>
        <row r="457">
          <cell r="B457">
            <v>40633</v>
          </cell>
        </row>
        <row r="458">
          <cell r="B458">
            <v>40634</v>
          </cell>
        </row>
        <row r="459">
          <cell r="B459">
            <v>40635</v>
          </cell>
        </row>
        <row r="460">
          <cell r="B460">
            <v>40636</v>
          </cell>
        </row>
        <row r="461">
          <cell r="B461">
            <v>40637</v>
          </cell>
        </row>
        <row r="462">
          <cell r="B462">
            <v>40638</v>
          </cell>
        </row>
        <row r="463">
          <cell r="B463">
            <v>40639</v>
          </cell>
        </row>
        <row r="464">
          <cell r="B464">
            <v>40640</v>
          </cell>
        </row>
        <row r="465">
          <cell r="B465">
            <v>40641</v>
          </cell>
        </row>
        <row r="466">
          <cell r="B466">
            <v>40642</v>
          </cell>
        </row>
        <row r="467">
          <cell r="B467">
            <v>40643</v>
          </cell>
        </row>
        <row r="468">
          <cell r="B468">
            <v>40644</v>
          </cell>
        </row>
        <row r="469">
          <cell r="B469">
            <v>40645</v>
          </cell>
        </row>
        <row r="470">
          <cell r="B470">
            <v>40646</v>
          </cell>
        </row>
        <row r="471">
          <cell r="B471">
            <v>40647</v>
          </cell>
        </row>
        <row r="472">
          <cell r="B472">
            <v>40648</v>
          </cell>
        </row>
        <row r="473">
          <cell r="B473">
            <v>40649</v>
          </cell>
        </row>
        <row r="474">
          <cell r="B474">
            <v>40650</v>
          </cell>
        </row>
        <row r="475">
          <cell r="B475">
            <v>40651</v>
          </cell>
        </row>
        <row r="476">
          <cell r="B476">
            <v>40652</v>
          </cell>
        </row>
        <row r="477">
          <cell r="B477">
            <v>40653</v>
          </cell>
        </row>
        <row r="478">
          <cell r="B478">
            <v>40654</v>
          </cell>
        </row>
        <row r="479">
          <cell r="B479">
            <v>40655</v>
          </cell>
        </row>
        <row r="480">
          <cell r="B480">
            <v>40656</v>
          </cell>
        </row>
        <row r="481">
          <cell r="B481">
            <v>40657</v>
          </cell>
        </row>
        <row r="482">
          <cell r="B482">
            <v>40658</v>
          </cell>
        </row>
        <row r="483">
          <cell r="B483">
            <v>40659</v>
          </cell>
        </row>
        <row r="484">
          <cell r="B484">
            <v>40660</v>
          </cell>
        </row>
        <row r="485">
          <cell r="B485">
            <v>40661</v>
          </cell>
        </row>
        <row r="486">
          <cell r="B486">
            <v>40662</v>
          </cell>
        </row>
        <row r="487">
          <cell r="B487">
            <v>40663</v>
          </cell>
        </row>
        <row r="488">
          <cell r="B488">
            <v>40664</v>
          </cell>
        </row>
        <row r="489">
          <cell r="B489">
            <v>40665</v>
          </cell>
        </row>
        <row r="490">
          <cell r="B490">
            <v>40666</v>
          </cell>
        </row>
        <row r="491">
          <cell r="B491">
            <v>40667</v>
          </cell>
        </row>
        <row r="492">
          <cell r="B492">
            <v>40668</v>
          </cell>
        </row>
        <row r="493">
          <cell r="B493">
            <v>40669</v>
          </cell>
        </row>
        <row r="494">
          <cell r="B494">
            <v>40670</v>
          </cell>
        </row>
        <row r="495">
          <cell r="B495">
            <v>40671</v>
          </cell>
        </row>
        <row r="496">
          <cell r="B496">
            <v>40672</v>
          </cell>
        </row>
        <row r="497">
          <cell r="B497">
            <v>40673</v>
          </cell>
        </row>
        <row r="498">
          <cell r="B498">
            <v>40674</v>
          </cell>
        </row>
        <row r="499">
          <cell r="B499">
            <v>40675</v>
          </cell>
        </row>
        <row r="500">
          <cell r="B500">
            <v>40676</v>
          </cell>
        </row>
        <row r="501">
          <cell r="B501">
            <v>40677</v>
          </cell>
        </row>
        <row r="502">
          <cell r="B502">
            <v>40678</v>
          </cell>
        </row>
        <row r="503">
          <cell r="B503">
            <v>40679</v>
          </cell>
        </row>
        <row r="504">
          <cell r="B504">
            <v>40680</v>
          </cell>
        </row>
        <row r="505">
          <cell r="B505">
            <v>40681</v>
          </cell>
        </row>
        <row r="506">
          <cell r="B506">
            <v>40682</v>
          </cell>
        </row>
        <row r="507">
          <cell r="B507">
            <v>40683</v>
          </cell>
        </row>
        <row r="508">
          <cell r="B508">
            <v>40684</v>
          </cell>
        </row>
        <row r="509">
          <cell r="B509">
            <v>40685</v>
          </cell>
        </row>
        <row r="510">
          <cell r="B510">
            <v>40686</v>
          </cell>
        </row>
        <row r="511">
          <cell r="B511">
            <v>40687</v>
          </cell>
        </row>
        <row r="512">
          <cell r="B512">
            <v>40688</v>
          </cell>
        </row>
        <row r="513">
          <cell r="B513">
            <v>40689</v>
          </cell>
        </row>
        <row r="514">
          <cell r="B514">
            <v>40690</v>
          </cell>
        </row>
        <row r="515">
          <cell r="B515">
            <v>40691</v>
          </cell>
        </row>
        <row r="516">
          <cell r="B516">
            <v>40692</v>
          </cell>
        </row>
        <row r="517">
          <cell r="B517">
            <v>40693</v>
          </cell>
        </row>
        <row r="518">
          <cell r="B518">
            <v>40694</v>
          </cell>
        </row>
        <row r="519">
          <cell r="B519">
            <v>40695</v>
          </cell>
        </row>
        <row r="520">
          <cell r="B520">
            <v>40696</v>
          </cell>
        </row>
        <row r="521">
          <cell r="B521">
            <v>40697</v>
          </cell>
        </row>
        <row r="522">
          <cell r="B522">
            <v>40698</v>
          </cell>
        </row>
        <row r="523">
          <cell r="B523">
            <v>40699</v>
          </cell>
        </row>
        <row r="524">
          <cell r="B524">
            <v>40700</v>
          </cell>
        </row>
        <row r="525">
          <cell r="B525">
            <v>40701</v>
          </cell>
        </row>
        <row r="526">
          <cell r="B526">
            <v>40702</v>
          </cell>
        </row>
        <row r="527">
          <cell r="B527">
            <v>40703</v>
          </cell>
        </row>
        <row r="528">
          <cell r="B528">
            <v>40704</v>
          </cell>
        </row>
        <row r="529">
          <cell r="B529">
            <v>40705</v>
          </cell>
        </row>
        <row r="530">
          <cell r="B530">
            <v>40706</v>
          </cell>
        </row>
        <row r="531">
          <cell r="B531">
            <v>40707</v>
          </cell>
        </row>
        <row r="532">
          <cell r="B532">
            <v>40708</v>
          </cell>
        </row>
        <row r="533">
          <cell r="B533">
            <v>40709</v>
          </cell>
        </row>
        <row r="534">
          <cell r="B534">
            <v>40710</v>
          </cell>
        </row>
        <row r="535">
          <cell r="B535">
            <v>40711</v>
          </cell>
        </row>
        <row r="536">
          <cell r="B536">
            <v>40712</v>
          </cell>
        </row>
        <row r="537">
          <cell r="B537">
            <v>40713</v>
          </cell>
        </row>
        <row r="538">
          <cell r="B538">
            <v>40714</v>
          </cell>
        </row>
        <row r="539">
          <cell r="B539">
            <v>40715</v>
          </cell>
        </row>
        <row r="540">
          <cell r="B540">
            <v>40716</v>
          </cell>
        </row>
        <row r="541">
          <cell r="B541">
            <v>40717</v>
          </cell>
        </row>
        <row r="542">
          <cell r="B542">
            <v>40718</v>
          </cell>
        </row>
        <row r="543">
          <cell r="B543">
            <v>40719</v>
          </cell>
        </row>
        <row r="544">
          <cell r="B544">
            <v>40720</v>
          </cell>
        </row>
        <row r="545">
          <cell r="B545">
            <v>40721</v>
          </cell>
        </row>
        <row r="546">
          <cell r="B546">
            <v>40722</v>
          </cell>
        </row>
        <row r="547">
          <cell r="B547">
            <v>40723</v>
          </cell>
        </row>
        <row r="548">
          <cell r="B548">
            <v>40724</v>
          </cell>
        </row>
        <row r="549">
          <cell r="B549">
            <v>40725</v>
          </cell>
        </row>
        <row r="550">
          <cell r="B550">
            <v>40726</v>
          </cell>
        </row>
        <row r="551">
          <cell r="B551">
            <v>40727</v>
          </cell>
        </row>
        <row r="552">
          <cell r="B552">
            <v>40728</v>
          </cell>
        </row>
        <row r="553">
          <cell r="B553">
            <v>40729</v>
          </cell>
        </row>
        <row r="554">
          <cell r="B554">
            <v>40730</v>
          </cell>
        </row>
        <row r="555">
          <cell r="B555">
            <v>40731</v>
          </cell>
        </row>
        <row r="556">
          <cell r="B556">
            <v>40732</v>
          </cell>
        </row>
        <row r="557">
          <cell r="B557">
            <v>40733</v>
          </cell>
        </row>
        <row r="558">
          <cell r="B558">
            <v>40734</v>
          </cell>
        </row>
        <row r="559">
          <cell r="B559">
            <v>40735</v>
          </cell>
        </row>
        <row r="560">
          <cell r="B560">
            <v>40736</v>
          </cell>
        </row>
        <row r="561">
          <cell r="B561">
            <v>40737</v>
          </cell>
        </row>
        <row r="562">
          <cell r="B562">
            <v>40738</v>
          </cell>
        </row>
        <row r="563">
          <cell r="B563">
            <v>40739</v>
          </cell>
        </row>
        <row r="564">
          <cell r="B564">
            <v>40740</v>
          </cell>
        </row>
        <row r="565">
          <cell r="B565">
            <v>40741</v>
          </cell>
        </row>
        <row r="566">
          <cell r="B566">
            <v>40742</v>
          </cell>
        </row>
        <row r="567">
          <cell r="B567">
            <v>40743</v>
          </cell>
        </row>
        <row r="568">
          <cell r="B568">
            <v>40744</v>
          </cell>
        </row>
        <row r="569">
          <cell r="B569">
            <v>40745</v>
          </cell>
        </row>
        <row r="570">
          <cell r="B570">
            <v>40746</v>
          </cell>
        </row>
        <row r="571">
          <cell r="B571">
            <v>40747</v>
          </cell>
        </row>
        <row r="572">
          <cell r="B572">
            <v>40748</v>
          </cell>
        </row>
        <row r="573">
          <cell r="B573">
            <v>40749</v>
          </cell>
        </row>
        <row r="574">
          <cell r="B574">
            <v>40750</v>
          </cell>
        </row>
        <row r="575">
          <cell r="B575">
            <v>40751</v>
          </cell>
        </row>
        <row r="576">
          <cell r="B576">
            <v>40752</v>
          </cell>
        </row>
        <row r="577">
          <cell r="B577">
            <v>40753</v>
          </cell>
        </row>
        <row r="578">
          <cell r="B578">
            <v>40754</v>
          </cell>
        </row>
        <row r="579">
          <cell r="B579">
            <v>40755</v>
          </cell>
        </row>
        <row r="580">
          <cell r="B580">
            <v>40756</v>
          </cell>
        </row>
        <row r="581">
          <cell r="B581">
            <v>40757</v>
          </cell>
        </row>
        <row r="582">
          <cell r="B582">
            <v>40758</v>
          </cell>
        </row>
        <row r="583">
          <cell r="B583">
            <v>40759</v>
          </cell>
        </row>
        <row r="584">
          <cell r="B584">
            <v>40760</v>
          </cell>
        </row>
        <row r="585">
          <cell r="B585">
            <v>40761</v>
          </cell>
        </row>
        <row r="586">
          <cell r="B586">
            <v>40762</v>
          </cell>
        </row>
        <row r="587">
          <cell r="B587">
            <v>40763</v>
          </cell>
        </row>
        <row r="588">
          <cell r="B588">
            <v>40764</v>
          </cell>
        </row>
        <row r="589">
          <cell r="B589">
            <v>40765</v>
          </cell>
        </row>
        <row r="590">
          <cell r="B590">
            <v>40766</v>
          </cell>
        </row>
        <row r="591">
          <cell r="B591">
            <v>40767</v>
          </cell>
        </row>
        <row r="592">
          <cell r="B592">
            <v>40768</v>
          </cell>
        </row>
        <row r="593">
          <cell r="B593">
            <v>40769</v>
          </cell>
        </row>
        <row r="594">
          <cell r="B594">
            <v>40770</v>
          </cell>
        </row>
        <row r="595">
          <cell r="B595">
            <v>40771</v>
          </cell>
        </row>
        <row r="596">
          <cell r="B596">
            <v>40772</v>
          </cell>
        </row>
        <row r="597">
          <cell r="B597">
            <v>40773</v>
          </cell>
        </row>
        <row r="598">
          <cell r="B598">
            <v>40774</v>
          </cell>
        </row>
        <row r="599">
          <cell r="B599">
            <v>40775</v>
          </cell>
        </row>
        <row r="600">
          <cell r="B600">
            <v>40776</v>
          </cell>
        </row>
        <row r="601">
          <cell r="B601">
            <v>40777</v>
          </cell>
        </row>
        <row r="602">
          <cell r="B602">
            <v>40778</v>
          </cell>
        </row>
        <row r="603">
          <cell r="B603">
            <v>40779</v>
          </cell>
        </row>
        <row r="604">
          <cell r="B604">
            <v>40780</v>
          </cell>
        </row>
        <row r="605">
          <cell r="B605">
            <v>40781</v>
          </cell>
        </row>
        <row r="606">
          <cell r="B606">
            <v>40782</v>
          </cell>
        </row>
        <row r="607">
          <cell r="B607">
            <v>40783</v>
          </cell>
        </row>
        <row r="608">
          <cell r="B608">
            <v>40784</v>
          </cell>
        </row>
        <row r="609">
          <cell r="B609">
            <v>40785</v>
          </cell>
        </row>
        <row r="610">
          <cell r="B610">
            <v>40786</v>
          </cell>
        </row>
        <row r="611">
          <cell r="B611">
            <v>40787</v>
          </cell>
        </row>
        <row r="612">
          <cell r="B612">
            <v>40788</v>
          </cell>
        </row>
        <row r="613">
          <cell r="B613">
            <v>40789</v>
          </cell>
        </row>
        <row r="614">
          <cell r="B614">
            <v>40790</v>
          </cell>
        </row>
        <row r="615">
          <cell r="B615">
            <v>40791</v>
          </cell>
        </row>
        <row r="616">
          <cell r="B616">
            <v>40792</v>
          </cell>
        </row>
        <row r="617">
          <cell r="B617">
            <v>40793</v>
          </cell>
        </row>
        <row r="618">
          <cell r="B618">
            <v>40794</v>
          </cell>
        </row>
        <row r="619">
          <cell r="B619">
            <v>40795</v>
          </cell>
        </row>
        <row r="620">
          <cell r="B620">
            <v>40796</v>
          </cell>
        </row>
        <row r="621">
          <cell r="B621">
            <v>40797</v>
          </cell>
        </row>
        <row r="622">
          <cell r="B622">
            <v>40798</v>
          </cell>
        </row>
        <row r="623">
          <cell r="B623">
            <v>40799</v>
          </cell>
        </row>
        <row r="624">
          <cell r="B624">
            <v>40800</v>
          </cell>
        </row>
        <row r="625">
          <cell r="B625">
            <v>40801</v>
          </cell>
        </row>
        <row r="626">
          <cell r="B626">
            <v>40802</v>
          </cell>
        </row>
        <row r="627">
          <cell r="B627">
            <v>40803</v>
          </cell>
        </row>
        <row r="628">
          <cell r="B628">
            <v>40804</v>
          </cell>
        </row>
        <row r="629">
          <cell r="B629">
            <v>40805</v>
          </cell>
        </row>
        <row r="630">
          <cell r="B630">
            <v>40806</v>
          </cell>
        </row>
        <row r="631">
          <cell r="B631">
            <v>40807</v>
          </cell>
        </row>
        <row r="632">
          <cell r="B632">
            <v>40808</v>
          </cell>
        </row>
        <row r="633">
          <cell r="B633">
            <v>40809</v>
          </cell>
        </row>
        <row r="634">
          <cell r="B634">
            <v>40810</v>
          </cell>
        </row>
        <row r="635">
          <cell r="B635">
            <v>40811</v>
          </cell>
        </row>
        <row r="636">
          <cell r="B636">
            <v>40812</v>
          </cell>
        </row>
        <row r="637">
          <cell r="B637">
            <v>40813</v>
          </cell>
        </row>
        <row r="638">
          <cell r="B638">
            <v>40814</v>
          </cell>
        </row>
        <row r="639">
          <cell r="B639">
            <v>40815</v>
          </cell>
        </row>
        <row r="640">
          <cell r="B640">
            <v>40816</v>
          </cell>
        </row>
        <row r="641">
          <cell r="B641">
            <v>40817</v>
          </cell>
        </row>
        <row r="642">
          <cell r="B642">
            <v>40818</v>
          </cell>
        </row>
        <row r="643">
          <cell r="B643">
            <v>40819</v>
          </cell>
        </row>
        <row r="644">
          <cell r="B644">
            <v>40820</v>
          </cell>
        </row>
        <row r="645">
          <cell r="B645">
            <v>40821</v>
          </cell>
        </row>
        <row r="646">
          <cell r="B646">
            <v>40822</v>
          </cell>
        </row>
        <row r="647">
          <cell r="B647">
            <v>40823</v>
          </cell>
        </row>
        <row r="648">
          <cell r="B648">
            <v>40824</v>
          </cell>
        </row>
        <row r="649">
          <cell r="B649">
            <v>40825</v>
          </cell>
        </row>
        <row r="650">
          <cell r="B650">
            <v>40826</v>
          </cell>
        </row>
        <row r="651">
          <cell r="B651">
            <v>40827</v>
          </cell>
        </row>
        <row r="652">
          <cell r="B652">
            <v>40828</v>
          </cell>
        </row>
        <row r="653">
          <cell r="B653">
            <v>40829</v>
          </cell>
        </row>
        <row r="654">
          <cell r="B654">
            <v>40830</v>
          </cell>
        </row>
        <row r="655">
          <cell r="B655">
            <v>40831</v>
          </cell>
        </row>
        <row r="656">
          <cell r="B656">
            <v>40832</v>
          </cell>
        </row>
        <row r="657">
          <cell r="B657">
            <v>40833</v>
          </cell>
        </row>
        <row r="658">
          <cell r="B658">
            <v>40834</v>
          </cell>
        </row>
        <row r="659">
          <cell r="B659">
            <v>40835</v>
          </cell>
        </row>
        <row r="660">
          <cell r="B660">
            <v>40836</v>
          </cell>
        </row>
        <row r="661">
          <cell r="B661">
            <v>40837</v>
          </cell>
        </row>
        <row r="662">
          <cell r="B662">
            <v>40838</v>
          </cell>
        </row>
        <row r="663">
          <cell r="B663">
            <v>40839</v>
          </cell>
        </row>
        <row r="664">
          <cell r="B664">
            <v>40840</v>
          </cell>
        </row>
        <row r="665">
          <cell r="B665">
            <v>40841</v>
          </cell>
        </row>
        <row r="666">
          <cell r="B666">
            <v>40842</v>
          </cell>
        </row>
        <row r="667">
          <cell r="B667">
            <v>40843</v>
          </cell>
        </row>
        <row r="668">
          <cell r="B668">
            <v>40844</v>
          </cell>
        </row>
        <row r="669">
          <cell r="B669">
            <v>40845</v>
          </cell>
        </row>
        <row r="670">
          <cell r="B670">
            <v>40846</v>
          </cell>
        </row>
        <row r="671">
          <cell r="B671">
            <v>40847</v>
          </cell>
        </row>
        <row r="672">
          <cell r="B672">
            <v>40848</v>
          </cell>
        </row>
        <row r="673">
          <cell r="B673">
            <v>40849</v>
          </cell>
        </row>
        <row r="674">
          <cell r="B674">
            <v>40850</v>
          </cell>
        </row>
        <row r="675">
          <cell r="B675">
            <v>40851</v>
          </cell>
        </row>
        <row r="676">
          <cell r="B676">
            <v>40852</v>
          </cell>
        </row>
        <row r="677">
          <cell r="B677">
            <v>40853</v>
          </cell>
        </row>
        <row r="678">
          <cell r="B678">
            <v>40854</v>
          </cell>
        </row>
        <row r="679">
          <cell r="B679">
            <v>40855</v>
          </cell>
        </row>
        <row r="680">
          <cell r="B680">
            <v>40856</v>
          </cell>
        </row>
        <row r="681">
          <cell r="B681">
            <v>40857</v>
          </cell>
        </row>
        <row r="682">
          <cell r="B682">
            <v>40858</v>
          </cell>
        </row>
        <row r="683">
          <cell r="B683">
            <v>40859</v>
          </cell>
        </row>
        <row r="684">
          <cell r="B684">
            <v>40860</v>
          </cell>
        </row>
        <row r="685">
          <cell r="B685">
            <v>40861</v>
          </cell>
        </row>
        <row r="686">
          <cell r="B686">
            <v>40862</v>
          </cell>
        </row>
        <row r="687">
          <cell r="B687">
            <v>40863</v>
          </cell>
        </row>
        <row r="688">
          <cell r="B688">
            <v>40864</v>
          </cell>
        </row>
        <row r="689">
          <cell r="B689">
            <v>40865</v>
          </cell>
        </row>
        <row r="690">
          <cell r="B690">
            <v>40866</v>
          </cell>
        </row>
        <row r="691">
          <cell r="B691">
            <v>40867</v>
          </cell>
        </row>
        <row r="692">
          <cell r="B692">
            <v>40868</v>
          </cell>
        </row>
        <row r="693">
          <cell r="B693">
            <v>40869</v>
          </cell>
        </row>
        <row r="694">
          <cell r="B694">
            <v>40870</v>
          </cell>
        </row>
        <row r="695">
          <cell r="B695">
            <v>40871</v>
          </cell>
        </row>
        <row r="696">
          <cell r="B696">
            <v>40872</v>
          </cell>
        </row>
        <row r="697">
          <cell r="B697">
            <v>40873</v>
          </cell>
        </row>
        <row r="698">
          <cell r="B698">
            <v>40874</v>
          </cell>
        </row>
        <row r="699">
          <cell r="B699">
            <v>40875</v>
          </cell>
        </row>
        <row r="700">
          <cell r="B700">
            <v>40876</v>
          </cell>
        </row>
        <row r="701">
          <cell r="B701">
            <v>40877</v>
          </cell>
        </row>
        <row r="702">
          <cell r="B702">
            <v>40878</v>
          </cell>
        </row>
        <row r="703">
          <cell r="B703">
            <v>40879</v>
          </cell>
        </row>
        <row r="704">
          <cell r="B704">
            <v>40880</v>
          </cell>
        </row>
        <row r="705">
          <cell r="B705">
            <v>40881</v>
          </cell>
        </row>
        <row r="706">
          <cell r="B706">
            <v>40882</v>
          </cell>
        </row>
        <row r="707">
          <cell r="B707">
            <v>40883</v>
          </cell>
        </row>
        <row r="708">
          <cell r="B708">
            <v>40884</v>
          </cell>
        </row>
        <row r="709">
          <cell r="B709">
            <v>40885</v>
          </cell>
        </row>
        <row r="710">
          <cell r="B710">
            <v>40886</v>
          </cell>
        </row>
        <row r="711">
          <cell r="B711">
            <v>40887</v>
          </cell>
        </row>
        <row r="712">
          <cell r="B712">
            <v>40888</v>
          </cell>
        </row>
        <row r="713">
          <cell r="B713">
            <v>40889</v>
          </cell>
        </row>
        <row r="714">
          <cell r="B714">
            <v>40890</v>
          </cell>
        </row>
        <row r="715">
          <cell r="B715">
            <v>40891</v>
          </cell>
        </row>
        <row r="716">
          <cell r="B716">
            <v>40892</v>
          </cell>
        </row>
        <row r="717">
          <cell r="B717">
            <v>40893</v>
          </cell>
        </row>
        <row r="718">
          <cell r="B718">
            <v>40894</v>
          </cell>
        </row>
        <row r="719">
          <cell r="B719">
            <v>40895</v>
          </cell>
        </row>
        <row r="720">
          <cell r="B720">
            <v>40896</v>
          </cell>
        </row>
        <row r="721">
          <cell r="B721">
            <v>40897</v>
          </cell>
        </row>
        <row r="722">
          <cell r="B722">
            <v>40898</v>
          </cell>
        </row>
        <row r="723">
          <cell r="B723">
            <v>40899</v>
          </cell>
        </row>
        <row r="724">
          <cell r="B724">
            <v>40900</v>
          </cell>
        </row>
        <row r="725">
          <cell r="B725">
            <v>40901</v>
          </cell>
        </row>
        <row r="726">
          <cell r="B726">
            <v>40902</v>
          </cell>
        </row>
        <row r="727">
          <cell r="B727">
            <v>40903</v>
          </cell>
        </row>
        <row r="728">
          <cell r="B728">
            <v>40904</v>
          </cell>
        </row>
        <row r="729">
          <cell r="B729">
            <v>40905</v>
          </cell>
        </row>
        <row r="730">
          <cell r="B730">
            <v>40906</v>
          </cell>
        </row>
        <row r="731">
          <cell r="B731">
            <v>40907</v>
          </cell>
        </row>
        <row r="732">
          <cell r="B732">
            <v>40908</v>
          </cell>
        </row>
        <row r="733">
          <cell r="B733">
            <v>40909</v>
          </cell>
        </row>
        <row r="734">
          <cell r="B734">
            <v>40910</v>
          </cell>
        </row>
        <row r="735">
          <cell r="B735">
            <v>40911</v>
          </cell>
        </row>
        <row r="736">
          <cell r="B736">
            <v>40912</v>
          </cell>
        </row>
        <row r="737">
          <cell r="B737">
            <v>40913</v>
          </cell>
        </row>
        <row r="738">
          <cell r="B738">
            <v>40914</v>
          </cell>
        </row>
        <row r="739">
          <cell r="B739">
            <v>40915</v>
          </cell>
        </row>
        <row r="740">
          <cell r="B740">
            <v>40916</v>
          </cell>
        </row>
        <row r="741">
          <cell r="B741">
            <v>40917</v>
          </cell>
        </row>
        <row r="742">
          <cell r="B742">
            <v>40918</v>
          </cell>
        </row>
        <row r="743">
          <cell r="B743">
            <v>40919</v>
          </cell>
        </row>
        <row r="744">
          <cell r="B744">
            <v>40920</v>
          </cell>
        </row>
        <row r="745">
          <cell r="B745">
            <v>40921</v>
          </cell>
        </row>
        <row r="746">
          <cell r="B746">
            <v>40922</v>
          </cell>
        </row>
        <row r="747">
          <cell r="B747">
            <v>40923</v>
          </cell>
        </row>
        <row r="748">
          <cell r="B748">
            <v>40924</v>
          </cell>
        </row>
        <row r="749">
          <cell r="B749">
            <v>40925</v>
          </cell>
        </row>
        <row r="750">
          <cell r="B750">
            <v>40926</v>
          </cell>
        </row>
        <row r="751">
          <cell r="B751">
            <v>40927</v>
          </cell>
        </row>
        <row r="752">
          <cell r="B752">
            <v>40928</v>
          </cell>
        </row>
        <row r="753">
          <cell r="B753">
            <v>40929</v>
          </cell>
        </row>
        <row r="754">
          <cell r="B754">
            <v>40930</v>
          </cell>
        </row>
        <row r="755">
          <cell r="B755">
            <v>40931</v>
          </cell>
        </row>
        <row r="756">
          <cell r="B756">
            <v>40932</v>
          </cell>
        </row>
        <row r="757">
          <cell r="B757">
            <v>40933</v>
          </cell>
        </row>
        <row r="758">
          <cell r="B758">
            <v>40934</v>
          </cell>
        </row>
        <row r="759">
          <cell r="B759">
            <v>40935</v>
          </cell>
        </row>
        <row r="760">
          <cell r="B760">
            <v>40936</v>
          </cell>
        </row>
        <row r="761">
          <cell r="B761">
            <v>40937</v>
          </cell>
        </row>
        <row r="762">
          <cell r="B762">
            <v>40938</v>
          </cell>
        </row>
        <row r="763">
          <cell r="B763">
            <v>40939</v>
          </cell>
        </row>
        <row r="764">
          <cell r="B764">
            <v>40940</v>
          </cell>
        </row>
        <row r="765">
          <cell r="B765">
            <v>40941</v>
          </cell>
        </row>
        <row r="766">
          <cell r="B766">
            <v>40942</v>
          </cell>
        </row>
        <row r="767">
          <cell r="B767">
            <v>40943</v>
          </cell>
        </row>
        <row r="768">
          <cell r="B768">
            <v>40944</v>
          </cell>
        </row>
        <row r="769">
          <cell r="B769">
            <v>40945</v>
          </cell>
        </row>
        <row r="770">
          <cell r="B770">
            <v>40946</v>
          </cell>
        </row>
        <row r="771">
          <cell r="B771">
            <v>40947</v>
          </cell>
        </row>
        <row r="772">
          <cell r="B772">
            <v>40948</v>
          </cell>
        </row>
        <row r="773">
          <cell r="B773">
            <v>40949</v>
          </cell>
        </row>
        <row r="774">
          <cell r="B774">
            <v>40950</v>
          </cell>
        </row>
        <row r="775">
          <cell r="B775">
            <v>40951</v>
          </cell>
        </row>
        <row r="776">
          <cell r="B776">
            <v>40952</v>
          </cell>
        </row>
        <row r="777">
          <cell r="B777">
            <v>40953</v>
          </cell>
        </row>
        <row r="778">
          <cell r="B778">
            <v>40954</v>
          </cell>
        </row>
        <row r="779">
          <cell r="B779">
            <v>40955</v>
          </cell>
        </row>
        <row r="780">
          <cell r="B780">
            <v>40956</v>
          </cell>
        </row>
        <row r="781">
          <cell r="B781">
            <v>40957</v>
          </cell>
        </row>
        <row r="782">
          <cell r="B782">
            <v>40958</v>
          </cell>
        </row>
        <row r="783">
          <cell r="B783">
            <v>40959</v>
          </cell>
        </row>
        <row r="784">
          <cell r="B784">
            <v>40960</v>
          </cell>
        </row>
        <row r="785">
          <cell r="B785">
            <v>40961</v>
          </cell>
        </row>
        <row r="786">
          <cell r="B786">
            <v>40962</v>
          </cell>
        </row>
        <row r="787">
          <cell r="B787">
            <v>40963</v>
          </cell>
        </row>
        <row r="788">
          <cell r="B788">
            <v>40964</v>
          </cell>
        </row>
        <row r="789">
          <cell r="B789">
            <v>40965</v>
          </cell>
        </row>
        <row r="790">
          <cell r="B790">
            <v>40966</v>
          </cell>
        </row>
        <row r="791">
          <cell r="B791">
            <v>40967</v>
          </cell>
        </row>
        <row r="792">
          <cell r="B792">
            <v>40968</v>
          </cell>
        </row>
        <row r="793">
          <cell r="B793">
            <v>40969</v>
          </cell>
        </row>
        <row r="794">
          <cell r="B794">
            <v>40970</v>
          </cell>
        </row>
        <row r="795">
          <cell r="B795">
            <v>40971</v>
          </cell>
        </row>
        <row r="796">
          <cell r="B796">
            <v>40972</v>
          </cell>
        </row>
        <row r="797">
          <cell r="B797">
            <v>40973</v>
          </cell>
        </row>
        <row r="798">
          <cell r="B798">
            <v>40974</v>
          </cell>
        </row>
        <row r="799">
          <cell r="B799">
            <v>40975</v>
          </cell>
        </row>
        <row r="800">
          <cell r="B800">
            <v>40976</v>
          </cell>
        </row>
        <row r="801">
          <cell r="B801">
            <v>40977</v>
          </cell>
        </row>
        <row r="802">
          <cell r="B802">
            <v>40978</v>
          </cell>
        </row>
        <row r="803">
          <cell r="B803">
            <v>40979</v>
          </cell>
        </row>
        <row r="804">
          <cell r="B804">
            <v>40980</v>
          </cell>
        </row>
        <row r="805">
          <cell r="B805">
            <v>40981</v>
          </cell>
        </row>
        <row r="806">
          <cell r="B806">
            <v>40982</v>
          </cell>
        </row>
        <row r="807">
          <cell r="B807">
            <v>40983</v>
          </cell>
        </row>
        <row r="808">
          <cell r="B808">
            <v>40984</v>
          </cell>
        </row>
        <row r="809">
          <cell r="B809">
            <v>40985</v>
          </cell>
        </row>
        <row r="810">
          <cell r="B810">
            <v>40986</v>
          </cell>
        </row>
        <row r="811">
          <cell r="B811">
            <v>40987</v>
          </cell>
        </row>
        <row r="812">
          <cell r="B812">
            <v>40988</v>
          </cell>
        </row>
        <row r="813">
          <cell r="B813">
            <v>40989</v>
          </cell>
        </row>
        <row r="814">
          <cell r="B814">
            <v>40990</v>
          </cell>
        </row>
        <row r="815">
          <cell r="B815">
            <v>40991</v>
          </cell>
        </row>
        <row r="816">
          <cell r="B816">
            <v>40992</v>
          </cell>
        </row>
        <row r="817">
          <cell r="B817">
            <v>40993</v>
          </cell>
        </row>
        <row r="818">
          <cell r="B818">
            <v>40994</v>
          </cell>
        </row>
        <row r="819">
          <cell r="B819">
            <v>40995</v>
          </cell>
        </row>
        <row r="820">
          <cell r="B820">
            <v>40996</v>
          </cell>
        </row>
        <row r="821">
          <cell r="B821">
            <v>40997</v>
          </cell>
        </row>
        <row r="822">
          <cell r="B822">
            <v>40998</v>
          </cell>
        </row>
        <row r="823">
          <cell r="B823">
            <v>40999</v>
          </cell>
        </row>
        <row r="824">
          <cell r="B824">
            <v>41000</v>
          </cell>
        </row>
        <row r="825">
          <cell r="B825">
            <v>41001</v>
          </cell>
        </row>
        <row r="826">
          <cell r="B826">
            <v>41002</v>
          </cell>
        </row>
        <row r="827">
          <cell r="B827">
            <v>41003</v>
          </cell>
        </row>
        <row r="828">
          <cell r="B828">
            <v>41004</v>
          </cell>
        </row>
        <row r="829">
          <cell r="B829">
            <v>41005</v>
          </cell>
        </row>
        <row r="830">
          <cell r="B830">
            <v>41006</v>
          </cell>
        </row>
        <row r="831">
          <cell r="B831">
            <v>41007</v>
          </cell>
        </row>
        <row r="832">
          <cell r="B832">
            <v>41008</v>
          </cell>
        </row>
        <row r="833">
          <cell r="B833">
            <v>41009</v>
          </cell>
        </row>
        <row r="834">
          <cell r="B834">
            <v>41010</v>
          </cell>
        </row>
        <row r="835">
          <cell r="B835">
            <v>41011</v>
          </cell>
        </row>
        <row r="836">
          <cell r="B836">
            <v>41012</v>
          </cell>
        </row>
        <row r="837">
          <cell r="B837">
            <v>41013</v>
          </cell>
        </row>
        <row r="838">
          <cell r="B838">
            <v>41014</v>
          </cell>
        </row>
        <row r="839">
          <cell r="B839">
            <v>41015</v>
          </cell>
        </row>
        <row r="840">
          <cell r="B840">
            <v>41016</v>
          </cell>
        </row>
        <row r="841">
          <cell r="B841">
            <v>41017</v>
          </cell>
        </row>
        <row r="842">
          <cell r="B842">
            <v>41018</v>
          </cell>
        </row>
        <row r="843">
          <cell r="B843">
            <v>41019</v>
          </cell>
        </row>
        <row r="844">
          <cell r="B844">
            <v>41020</v>
          </cell>
        </row>
        <row r="845">
          <cell r="B845">
            <v>41021</v>
          </cell>
        </row>
        <row r="846">
          <cell r="B846">
            <v>41022</v>
          </cell>
        </row>
        <row r="847">
          <cell r="B847">
            <v>41023</v>
          </cell>
        </row>
        <row r="848">
          <cell r="B848">
            <v>41024</v>
          </cell>
        </row>
        <row r="849">
          <cell r="B849">
            <v>41025</v>
          </cell>
        </row>
        <row r="850">
          <cell r="B850">
            <v>41026</v>
          </cell>
        </row>
        <row r="851">
          <cell r="B851">
            <v>41027</v>
          </cell>
        </row>
        <row r="852">
          <cell r="B852">
            <v>41028</v>
          </cell>
        </row>
        <row r="853">
          <cell r="B853">
            <v>41029</v>
          </cell>
        </row>
        <row r="854">
          <cell r="B854">
            <v>41030</v>
          </cell>
        </row>
        <row r="855">
          <cell r="B855">
            <v>41031</v>
          </cell>
        </row>
        <row r="856">
          <cell r="B856">
            <v>41032</v>
          </cell>
        </row>
        <row r="857">
          <cell r="B857">
            <v>41033</v>
          </cell>
        </row>
        <row r="858">
          <cell r="B858">
            <v>41034</v>
          </cell>
        </row>
        <row r="859">
          <cell r="B859">
            <v>41035</v>
          </cell>
        </row>
        <row r="860">
          <cell r="B860">
            <v>41036</v>
          </cell>
        </row>
        <row r="861">
          <cell r="B861">
            <v>41037</v>
          </cell>
        </row>
        <row r="862">
          <cell r="B862">
            <v>41038</v>
          </cell>
        </row>
        <row r="863">
          <cell r="B863">
            <v>41039</v>
          </cell>
        </row>
        <row r="864">
          <cell r="B864">
            <v>41040</v>
          </cell>
        </row>
        <row r="865">
          <cell r="B865">
            <v>41041</v>
          </cell>
        </row>
        <row r="866">
          <cell r="B866">
            <v>41042</v>
          </cell>
        </row>
        <row r="867">
          <cell r="B867">
            <v>41043</v>
          </cell>
        </row>
        <row r="868">
          <cell r="B868">
            <v>41044</v>
          </cell>
        </row>
        <row r="869">
          <cell r="B869">
            <v>41045</v>
          </cell>
        </row>
        <row r="870">
          <cell r="B870">
            <v>41046</v>
          </cell>
        </row>
        <row r="871">
          <cell r="B871">
            <v>41047</v>
          </cell>
        </row>
        <row r="872">
          <cell r="B872">
            <v>41048</v>
          </cell>
        </row>
        <row r="873">
          <cell r="B873">
            <v>41049</v>
          </cell>
        </row>
        <row r="874">
          <cell r="B874">
            <v>41050</v>
          </cell>
        </row>
        <row r="875">
          <cell r="B875">
            <v>41051</v>
          </cell>
        </row>
        <row r="876">
          <cell r="B876">
            <v>41052</v>
          </cell>
        </row>
        <row r="877">
          <cell r="B877">
            <v>41053</v>
          </cell>
        </row>
        <row r="878">
          <cell r="B878">
            <v>41054</v>
          </cell>
        </row>
        <row r="879">
          <cell r="B879">
            <v>41055</v>
          </cell>
        </row>
        <row r="880">
          <cell r="B880">
            <v>41056</v>
          </cell>
        </row>
        <row r="881">
          <cell r="B881">
            <v>41057</v>
          </cell>
        </row>
        <row r="882">
          <cell r="B882">
            <v>41058</v>
          </cell>
        </row>
        <row r="883">
          <cell r="B883">
            <v>41059</v>
          </cell>
        </row>
        <row r="884">
          <cell r="B884">
            <v>41060</v>
          </cell>
        </row>
        <row r="885">
          <cell r="B885">
            <v>41061</v>
          </cell>
        </row>
        <row r="886">
          <cell r="B886">
            <v>41062</v>
          </cell>
        </row>
        <row r="887">
          <cell r="B887">
            <v>41063</v>
          </cell>
        </row>
        <row r="888">
          <cell r="B888">
            <v>41064</v>
          </cell>
        </row>
        <row r="889">
          <cell r="B889">
            <v>41065</v>
          </cell>
        </row>
        <row r="890">
          <cell r="B890">
            <v>41066</v>
          </cell>
        </row>
        <row r="891">
          <cell r="B891">
            <v>41067</v>
          </cell>
        </row>
        <row r="892">
          <cell r="B892">
            <v>41068</v>
          </cell>
        </row>
        <row r="893">
          <cell r="B893">
            <v>41069</v>
          </cell>
        </row>
        <row r="894">
          <cell r="B894">
            <v>41070</v>
          </cell>
        </row>
        <row r="895">
          <cell r="B895">
            <v>41071</v>
          </cell>
        </row>
        <row r="896">
          <cell r="B896">
            <v>41072</v>
          </cell>
        </row>
        <row r="897">
          <cell r="B897">
            <v>41073</v>
          </cell>
        </row>
        <row r="898">
          <cell r="B898">
            <v>41074</v>
          </cell>
        </row>
        <row r="899">
          <cell r="B899">
            <v>41075</v>
          </cell>
        </row>
        <row r="900">
          <cell r="B900">
            <v>41076</v>
          </cell>
        </row>
        <row r="901">
          <cell r="B901">
            <v>41077</v>
          </cell>
        </row>
        <row r="902">
          <cell r="B902">
            <v>41078</v>
          </cell>
        </row>
        <row r="903">
          <cell r="B903">
            <v>41079</v>
          </cell>
        </row>
        <row r="904">
          <cell r="B904">
            <v>41080</v>
          </cell>
        </row>
        <row r="905">
          <cell r="B905">
            <v>41081</v>
          </cell>
        </row>
        <row r="906">
          <cell r="B906">
            <v>41082</v>
          </cell>
        </row>
        <row r="907">
          <cell r="B907">
            <v>41083</v>
          </cell>
        </row>
        <row r="908">
          <cell r="B908">
            <v>41084</v>
          </cell>
        </row>
        <row r="909">
          <cell r="B909">
            <v>41085</v>
          </cell>
        </row>
        <row r="910">
          <cell r="B910">
            <v>41086</v>
          </cell>
        </row>
        <row r="911">
          <cell r="B911">
            <v>41087</v>
          </cell>
        </row>
        <row r="912">
          <cell r="B912">
            <v>41088</v>
          </cell>
        </row>
        <row r="913">
          <cell r="B913">
            <v>41089</v>
          </cell>
        </row>
        <row r="914">
          <cell r="B914">
            <v>41090</v>
          </cell>
        </row>
        <row r="915">
          <cell r="B915">
            <v>41091</v>
          </cell>
        </row>
        <row r="916">
          <cell r="B916">
            <v>41092</v>
          </cell>
        </row>
        <row r="917">
          <cell r="B917">
            <v>41093</v>
          </cell>
        </row>
        <row r="918">
          <cell r="B918">
            <v>41094</v>
          </cell>
        </row>
        <row r="919">
          <cell r="B919">
            <v>41095</v>
          </cell>
        </row>
        <row r="920">
          <cell r="B920">
            <v>41096</v>
          </cell>
        </row>
        <row r="921">
          <cell r="B921">
            <v>41097</v>
          </cell>
        </row>
        <row r="922">
          <cell r="B922">
            <v>41098</v>
          </cell>
        </row>
        <row r="923">
          <cell r="B923">
            <v>41099</v>
          </cell>
        </row>
        <row r="924">
          <cell r="B924">
            <v>41100</v>
          </cell>
        </row>
        <row r="925">
          <cell r="B925">
            <v>41101</v>
          </cell>
        </row>
        <row r="926">
          <cell r="B926">
            <v>41102</v>
          </cell>
        </row>
        <row r="927">
          <cell r="B927">
            <v>41103</v>
          </cell>
        </row>
        <row r="928">
          <cell r="B928">
            <v>41104</v>
          </cell>
        </row>
        <row r="929">
          <cell r="B929">
            <v>41105</v>
          </cell>
        </row>
        <row r="930">
          <cell r="B930">
            <v>41106</v>
          </cell>
        </row>
        <row r="931">
          <cell r="B931">
            <v>41107</v>
          </cell>
        </row>
        <row r="932">
          <cell r="B932">
            <v>41108</v>
          </cell>
        </row>
        <row r="933">
          <cell r="B933">
            <v>41109</v>
          </cell>
        </row>
        <row r="934">
          <cell r="B934">
            <v>41110</v>
          </cell>
        </row>
        <row r="935">
          <cell r="B935">
            <v>41111</v>
          </cell>
        </row>
        <row r="936">
          <cell r="B936">
            <v>41112</v>
          </cell>
        </row>
        <row r="937">
          <cell r="B937">
            <v>41113</v>
          </cell>
        </row>
        <row r="938">
          <cell r="B938">
            <v>41114</v>
          </cell>
        </row>
        <row r="939">
          <cell r="B939">
            <v>41115</v>
          </cell>
        </row>
        <row r="940">
          <cell r="B940">
            <v>41116</v>
          </cell>
        </row>
        <row r="941">
          <cell r="B941">
            <v>41117</v>
          </cell>
        </row>
        <row r="942">
          <cell r="B942">
            <v>41118</v>
          </cell>
        </row>
        <row r="943">
          <cell r="B943">
            <v>41119</v>
          </cell>
        </row>
        <row r="944">
          <cell r="B944">
            <v>41120</v>
          </cell>
        </row>
        <row r="945">
          <cell r="B945">
            <v>41121</v>
          </cell>
        </row>
        <row r="946">
          <cell r="B946">
            <v>41122</v>
          </cell>
        </row>
        <row r="947">
          <cell r="B947">
            <v>41123</v>
          </cell>
        </row>
        <row r="948">
          <cell r="B948">
            <v>41124</v>
          </cell>
        </row>
        <row r="949">
          <cell r="B949">
            <v>41125</v>
          </cell>
        </row>
        <row r="950">
          <cell r="B950">
            <v>41126</v>
          </cell>
        </row>
        <row r="951">
          <cell r="B951">
            <v>41127</v>
          </cell>
        </row>
        <row r="952">
          <cell r="B952">
            <v>41128</v>
          </cell>
        </row>
        <row r="953">
          <cell r="B953">
            <v>41129</v>
          </cell>
        </row>
        <row r="954">
          <cell r="B954">
            <v>41130</v>
          </cell>
        </row>
        <row r="955">
          <cell r="B955">
            <v>41131</v>
          </cell>
        </row>
        <row r="956">
          <cell r="B956">
            <v>41132</v>
          </cell>
        </row>
        <row r="957">
          <cell r="B957">
            <v>41133</v>
          </cell>
        </row>
        <row r="958">
          <cell r="B958">
            <v>41134</v>
          </cell>
        </row>
        <row r="959">
          <cell r="B959">
            <v>41135</v>
          </cell>
        </row>
        <row r="960">
          <cell r="B960">
            <v>41136</v>
          </cell>
        </row>
        <row r="961">
          <cell r="B961">
            <v>41137</v>
          </cell>
        </row>
        <row r="962">
          <cell r="B962">
            <v>41138</v>
          </cell>
        </row>
        <row r="963">
          <cell r="B963">
            <v>41139</v>
          </cell>
        </row>
        <row r="964">
          <cell r="B964">
            <v>41140</v>
          </cell>
        </row>
        <row r="965">
          <cell r="B965">
            <v>41141</v>
          </cell>
        </row>
        <row r="966">
          <cell r="B966">
            <v>41142</v>
          </cell>
        </row>
        <row r="967">
          <cell r="B967">
            <v>41143</v>
          </cell>
        </row>
        <row r="968">
          <cell r="B968">
            <v>41144</v>
          </cell>
        </row>
        <row r="969">
          <cell r="B969">
            <v>41145</v>
          </cell>
        </row>
        <row r="970">
          <cell r="B970">
            <v>41146</v>
          </cell>
        </row>
        <row r="971">
          <cell r="B971">
            <v>41147</v>
          </cell>
        </row>
        <row r="972">
          <cell r="B972">
            <v>41148</v>
          </cell>
        </row>
        <row r="973">
          <cell r="B973">
            <v>41149</v>
          </cell>
        </row>
        <row r="974">
          <cell r="B974">
            <v>41150</v>
          </cell>
        </row>
        <row r="975">
          <cell r="B975">
            <v>41151</v>
          </cell>
        </row>
        <row r="976">
          <cell r="B976">
            <v>41152</v>
          </cell>
        </row>
        <row r="977">
          <cell r="B977">
            <v>41153</v>
          </cell>
        </row>
        <row r="978">
          <cell r="B978">
            <v>41154</v>
          </cell>
        </row>
        <row r="979">
          <cell r="B979">
            <v>41155</v>
          </cell>
        </row>
        <row r="980">
          <cell r="B980">
            <v>41156</v>
          </cell>
        </row>
        <row r="981">
          <cell r="B981">
            <v>41157</v>
          </cell>
        </row>
        <row r="982">
          <cell r="B982">
            <v>41158</v>
          </cell>
        </row>
        <row r="983">
          <cell r="B983">
            <v>41159</v>
          </cell>
        </row>
        <row r="984">
          <cell r="B984">
            <v>41160</v>
          </cell>
        </row>
        <row r="985">
          <cell r="B985">
            <v>41161</v>
          </cell>
        </row>
        <row r="986">
          <cell r="B986">
            <v>41162</v>
          </cell>
        </row>
        <row r="987">
          <cell r="B987">
            <v>41163</v>
          </cell>
        </row>
        <row r="988">
          <cell r="B988">
            <v>41164</v>
          </cell>
        </row>
        <row r="989">
          <cell r="B989">
            <v>41165</v>
          </cell>
        </row>
        <row r="990">
          <cell r="B990">
            <v>41166</v>
          </cell>
        </row>
        <row r="991">
          <cell r="B991">
            <v>41167</v>
          </cell>
        </row>
        <row r="992">
          <cell r="B992">
            <v>41168</v>
          </cell>
        </row>
        <row r="993">
          <cell r="B993">
            <v>41169</v>
          </cell>
        </row>
        <row r="994">
          <cell r="B994">
            <v>41170</v>
          </cell>
        </row>
        <row r="995">
          <cell r="B995">
            <v>41171</v>
          </cell>
        </row>
        <row r="996">
          <cell r="B996">
            <v>41172</v>
          </cell>
        </row>
        <row r="997">
          <cell r="B997">
            <v>41173</v>
          </cell>
        </row>
        <row r="998">
          <cell r="B998">
            <v>41174</v>
          </cell>
        </row>
        <row r="999">
          <cell r="B999">
            <v>41175</v>
          </cell>
        </row>
        <row r="1000">
          <cell r="B1000">
            <v>41176</v>
          </cell>
        </row>
        <row r="1001">
          <cell r="B1001">
            <v>41177</v>
          </cell>
        </row>
        <row r="1002">
          <cell r="B1002">
            <v>41178</v>
          </cell>
        </row>
        <row r="1003">
          <cell r="B1003">
            <v>41179</v>
          </cell>
        </row>
        <row r="1004">
          <cell r="B1004">
            <v>41180</v>
          </cell>
        </row>
        <row r="1005">
          <cell r="B1005">
            <v>41181</v>
          </cell>
        </row>
        <row r="1006">
          <cell r="B1006">
            <v>41182</v>
          </cell>
        </row>
        <row r="1007">
          <cell r="B1007">
            <v>41183</v>
          </cell>
        </row>
        <row r="1008">
          <cell r="B1008">
            <v>41184</v>
          </cell>
        </row>
        <row r="1009">
          <cell r="B1009">
            <v>41185</v>
          </cell>
        </row>
        <row r="1010">
          <cell r="B1010">
            <v>41186</v>
          </cell>
        </row>
        <row r="1011">
          <cell r="B1011">
            <v>41187</v>
          </cell>
        </row>
        <row r="1012">
          <cell r="B1012">
            <v>41188</v>
          </cell>
        </row>
        <row r="1013">
          <cell r="B1013">
            <v>41189</v>
          </cell>
        </row>
        <row r="1014">
          <cell r="B1014">
            <v>41190</v>
          </cell>
        </row>
        <row r="1015">
          <cell r="B1015">
            <v>41191</v>
          </cell>
        </row>
        <row r="1016">
          <cell r="B1016">
            <v>41192</v>
          </cell>
        </row>
        <row r="1017">
          <cell r="B1017">
            <v>41193</v>
          </cell>
        </row>
        <row r="1018">
          <cell r="B1018">
            <v>41194</v>
          </cell>
        </row>
        <row r="1019">
          <cell r="B1019">
            <v>41195</v>
          </cell>
        </row>
        <row r="1020">
          <cell r="B1020">
            <v>41196</v>
          </cell>
        </row>
        <row r="1021">
          <cell r="B1021">
            <v>41197</v>
          </cell>
        </row>
        <row r="1022">
          <cell r="B1022">
            <v>41198</v>
          </cell>
        </row>
        <row r="1023">
          <cell r="B1023">
            <v>41199</v>
          </cell>
        </row>
        <row r="1024">
          <cell r="B1024">
            <v>41200</v>
          </cell>
        </row>
        <row r="1025">
          <cell r="B1025">
            <v>41201</v>
          </cell>
        </row>
        <row r="1026">
          <cell r="B1026">
            <v>41202</v>
          </cell>
        </row>
        <row r="1027">
          <cell r="B1027">
            <v>41203</v>
          </cell>
        </row>
        <row r="1028">
          <cell r="B1028">
            <v>41204</v>
          </cell>
        </row>
        <row r="1029">
          <cell r="B1029">
            <v>41205</v>
          </cell>
        </row>
        <row r="1030">
          <cell r="B1030">
            <v>41206</v>
          </cell>
        </row>
        <row r="1031">
          <cell r="B1031">
            <v>41207</v>
          </cell>
        </row>
        <row r="1032">
          <cell r="B1032">
            <v>41208</v>
          </cell>
        </row>
        <row r="1033">
          <cell r="B1033">
            <v>41209</v>
          </cell>
        </row>
        <row r="1034">
          <cell r="B1034">
            <v>41210</v>
          </cell>
        </row>
        <row r="1035">
          <cell r="B1035">
            <v>41211</v>
          </cell>
        </row>
        <row r="1036">
          <cell r="B1036">
            <v>41212</v>
          </cell>
        </row>
        <row r="1037">
          <cell r="B1037">
            <v>41213</v>
          </cell>
        </row>
        <row r="1038">
          <cell r="B1038">
            <v>41214</v>
          </cell>
        </row>
        <row r="1039">
          <cell r="B1039">
            <v>41215</v>
          </cell>
        </row>
        <row r="1040">
          <cell r="B1040">
            <v>41216</v>
          </cell>
        </row>
        <row r="1041">
          <cell r="B1041">
            <v>41217</v>
          </cell>
        </row>
        <row r="1042">
          <cell r="B1042">
            <v>41218</v>
          </cell>
        </row>
        <row r="1043">
          <cell r="B1043">
            <v>41219</v>
          </cell>
        </row>
        <row r="1044">
          <cell r="B1044">
            <v>41220</v>
          </cell>
        </row>
        <row r="1045">
          <cell r="B1045">
            <v>41221</v>
          </cell>
        </row>
        <row r="1046">
          <cell r="B1046">
            <v>41222</v>
          </cell>
        </row>
        <row r="1047">
          <cell r="B1047">
            <v>41223</v>
          </cell>
        </row>
        <row r="1048">
          <cell r="B1048">
            <v>41224</v>
          </cell>
        </row>
        <row r="1049">
          <cell r="B1049">
            <v>41225</v>
          </cell>
        </row>
        <row r="1050">
          <cell r="B1050">
            <v>41226</v>
          </cell>
        </row>
        <row r="1051">
          <cell r="B1051">
            <v>41227</v>
          </cell>
        </row>
        <row r="1052">
          <cell r="B1052">
            <v>41228</v>
          </cell>
        </row>
        <row r="1053">
          <cell r="B1053">
            <v>41229</v>
          </cell>
        </row>
        <row r="1054">
          <cell r="B1054">
            <v>41230</v>
          </cell>
        </row>
        <row r="1055">
          <cell r="B1055">
            <v>41231</v>
          </cell>
        </row>
        <row r="1056">
          <cell r="B1056">
            <v>41232</v>
          </cell>
        </row>
        <row r="1057">
          <cell r="B1057">
            <v>41233</v>
          </cell>
        </row>
        <row r="1058">
          <cell r="B1058">
            <v>41234</v>
          </cell>
        </row>
        <row r="1059">
          <cell r="B1059">
            <v>41235</v>
          </cell>
        </row>
        <row r="1060">
          <cell r="B1060">
            <v>41236</v>
          </cell>
        </row>
        <row r="1061">
          <cell r="B1061">
            <v>41237</v>
          </cell>
        </row>
        <row r="1062">
          <cell r="B1062">
            <v>41238</v>
          </cell>
        </row>
        <row r="1063">
          <cell r="B1063">
            <v>41239</v>
          </cell>
        </row>
        <row r="1064">
          <cell r="B1064">
            <v>41240</v>
          </cell>
        </row>
        <row r="1065">
          <cell r="B1065">
            <v>41241</v>
          </cell>
        </row>
        <row r="1066">
          <cell r="B1066">
            <v>41242</v>
          </cell>
        </row>
        <row r="1067">
          <cell r="B1067">
            <v>41243</v>
          </cell>
        </row>
        <row r="1068">
          <cell r="B1068">
            <v>41244</v>
          </cell>
        </row>
        <row r="1069">
          <cell r="B1069">
            <v>41245</v>
          </cell>
        </row>
        <row r="1070">
          <cell r="B1070">
            <v>41246</v>
          </cell>
        </row>
        <row r="1071">
          <cell r="B1071">
            <v>41247</v>
          </cell>
        </row>
        <row r="1072">
          <cell r="B1072">
            <v>41248</v>
          </cell>
        </row>
        <row r="1073">
          <cell r="B1073">
            <v>41249</v>
          </cell>
        </row>
        <row r="1074">
          <cell r="B1074">
            <v>41250</v>
          </cell>
        </row>
        <row r="1075">
          <cell r="B1075">
            <v>41251</v>
          </cell>
        </row>
        <row r="1076">
          <cell r="B1076">
            <v>41252</v>
          </cell>
        </row>
        <row r="1077">
          <cell r="B1077">
            <v>41253</v>
          </cell>
        </row>
        <row r="1078">
          <cell r="B1078">
            <v>41254</v>
          </cell>
        </row>
        <row r="1079">
          <cell r="B1079">
            <v>41255</v>
          </cell>
        </row>
        <row r="1080">
          <cell r="B1080">
            <v>41256</v>
          </cell>
        </row>
        <row r="1081">
          <cell r="B1081">
            <v>41257</v>
          </cell>
        </row>
        <row r="1082">
          <cell r="B1082">
            <v>41258</v>
          </cell>
        </row>
        <row r="1083">
          <cell r="B1083">
            <v>41259</v>
          </cell>
        </row>
        <row r="1084">
          <cell r="B1084">
            <v>41260</v>
          </cell>
        </row>
        <row r="1085">
          <cell r="B1085">
            <v>41261</v>
          </cell>
        </row>
        <row r="1086">
          <cell r="B1086">
            <v>41262</v>
          </cell>
        </row>
        <row r="1087">
          <cell r="B1087">
            <v>41263</v>
          </cell>
        </row>
        <row r="1088">
          <cell r="B1088">
            <v>41264</v>
          </cell>
        </row>
        <row r="1089">
          <cell r="B1089">
            <v>41265</v>
          </cell>
        </row>
        <row r="1090">
          <cell r="B1090">
            <v>41266</v>
          </cell>
        </row>
        <row r="1091">
          <cell r="B1091">
            <v>41267</v>
          </cell>
        </row>
        <row r="1092">
          <cell r="B1092">
            <v>41268</v>
          </cell>
        </row>
        <row r="1093">
          <cell r="B1093">
            <v>41269</v>
          </cell>
        </row>
        <row r="1094">
          <cell r="B1094">
            <v>41270</v>
          </cell>
        </row>
        <row r="1095">
          <cell r="B1095">
            <v>41271</v>
          </cell>
        </row>
        <row r="1096">
          <cell r="B1096">
            <v>41272</v>
          </cell>
        </row>
        <row r="1097">
          <cell r="B1097">
            <v>41273</v>
          </cell>
        </row>
        <row r="1098">
          <cell r="B1098">
            <v>41274</v>
          </cell>
        </row>
        <row r="1099">
          <cell r="B1099">
            <v>41275</v>
          </cell>
        </row>
        <row r="1100">
          <cell r="B1100">
            <v>41276</v>
          </cell>
        </row>
        <row r="1101">
          <cell r="B1101">
            <v>41277</v>
          </cell>
        </row>
        <row r="1102">
          <cell r="B1102">
            <v>41278</v>
          </cell>
        </row>
        <row r="1103">
          <cell r="B1103">
            <v>41279</v>
          </cell>
        </row>
        <row r="1104">
          <cell r="B1104">
            <v>41280</v>
          </cell>
        </row>
        <row r="1105">
          <cell r="B1105">
            <v>41281</v>
          </cell>
        </row>
        <row r="1106">
          <cell r="B1106">
            <v>41282</v>
          </cell>
        </row>
        <row r="1107">
          <cell r="B1107">
            <v>41283</v>
          </cell>
        </row>
        <row r="1108">
          <cell r="B1108">
            <v>41284</v>
          </cell>
        </row>
        <row r="1109">
          <cell r="B1109">
            <v>41285</v>
          </cell>
        </row>
        <row r="1110">
          <cell r="B1110">
            <v>41286</v>
          </cell>
        </row>
        <row r="1111">
          <cell r="B1111">
            <v>41287</v>
          </cell>
        </row>
        <row r="1112">
          <cell r="B1112">
            <v>41288</v>
          </cell>
        </row>
        <row r="1113">
          <cell r="B1113">
            <v>41289</v>
          </cell>
        </row>
        <row r="1114">
          <cell r="B1114">
            <v>41290</v>
          </cell>
        </row>
        <row r="1115">
          <cell r="B1115">
            <v>41291</v>
          </cell>
        </row>
        <row r="1116">
          <cell r="B1116">
            <v>41292</v>
          </cell>
        </row>
        <row r="1117">
          <cell r="B1117">
            <v>41293</v>
          </cell>
        </row>
        <row r="1118">
          <cell r="B1118">
            <v>41294</v>
          </cell>
        </row>
        <row r="1119">
          <cell r="B1119">
            <v>41295</v>
          </cell>
        </row>
        <row r="1120">
          <cell r="B1120">
            <v>41296</v>
          </cell>
        </row>
        <row r="1121">
          <cell r="B1121">
            <v>41297</v>
          </cell>
        </row>
        <row r="1122">
          <cell r="B1122">
            <v>41298</v>
          </cell>
        </row>
        <row r="1123">
          <cell r="B1123">
            <v>41299</v>
          </cell>
        </row>
        <row r="1124">
          <cell r="B1124">
            <v>41300</v>
          </cell>
        </row>
        <row r="1125">
          <cell r="B1125">
            <v>41301</v>
          </cell>
        </row>
        <row r="1126">
          <cell r="B1126">
            <v>41302</v>
          </cell>
        </row>
        <row r="1127">
          <cell r="B1127">
            <v>41303</v>
          </cell>
        </row>
        <row r="1128">
          <cell r="B1128">
            <v>41304</v>
          </cell>
        </row>
        <row r="1129">
          <cell r="B1129">
            <v>41305</v>
          </cell>
        </row>
        <row r="1130">
          <cell r="B1130">
            <v>41306</v>
          </cell>
        </row>
        <row r="1131">
          <cell r="B1131">
            <v>41307</v>
          </cell>
        </row>
        <row r="1132">
          <cell r="B1132">
            <v>41308</v>
          </cell>
        </row>
        <row r="1133">
          <cell r="B1133">
            <v>41309</v>
          </cell>
        </row>
        <row r="1134">
          <cell r="B1134">
            <v>41310</v>
          </cell>
        </row>
        <row r="1135">
          <cell r="B1135">
            <v>41311</v>
          </cell>
        </row>
        <row r="1136">
          <cell r="B1136">
            <v>41312</v>
          </cell>
        </row>
        <row r="1137">
          <cell r="B1137">
            <v>41313</v>
          </cell>
        </row>
        <row r="1138">
          <cell r="B1138">
            <v>41314</v>
          </cell>
        </row>
        <row r="1139">
          <cell r="B1139">
            <v>41315</v>
          </cell>
        </row>
        <row r="1140">
          <cell r="B1140">
            <v>41316</v>
          </cell>
        </row>
        <row r="1141">
          <cell r="B1141">
            <v>41317</v>
          </cell>
        </row>
        <row r="1142">
          <cell r="B1142">
            <v>41318</v>
          </cell>
        </row>
        <row r="1143">
          <cell r="B1143">
            <v>41319</v>
          </cell>
        </row>
        <row r="1144">
          <cell r="B1144">
            <v>41320</v>
          </cell>
        </row>
        <row r="1145">
          <cell r="B1145">
            <v>41321</v>
          </cell>
        </row>
        <row r="1146">
          <cell r="B1146">
            <v>41322</v>
          </cell>
        </row>
        <row r="1147">
          <cell r="B1147">
            <v>41323</v>
          </cell>
        </row>
        <row r="1148">
          <cell r="B1148">
            <v>41324</v>
          </cell>
        </row>
        <row r="1149">
          <cell r="B1149">
            <v>41325</v>
          </cell>
        </row>
        <row r="1150">
          <cell r="B1150">
            <v>41326</v>
          </cell>
        </row>
        <row r="1151">
          <cell r="B1151">
            <v>41327</v>
          </cell>
        </row>
        <row r="1152">
          <cell r="B1152">
            <v>41328</v>
          </cell>
        </row>
        <row r="1153">
          <cell r="B1153">
            <v>41329</v>
          </cell>
        </row>
        <row r="1154">
          <cell r="B1154">
            <v>41330</v>
          </cell>
        </row>
        <row r="1155">
          <cell r="B1155">
            <v>41331</v>
          </cell>
        </row>
        <row r="1156">
          <cell r="B1156">
            <v>41332</v>
          </cell>
        </row>
        <row r="1157">
          <cell r="B1157">
            <v>41333</v>
          </cell>
        </row>
        <row r="1158">
          <cell r="B1158">
            <v>41334</v>
          </cell>
        </row>
        <row r="1159">
          <cell r="B1159">
            <v>41335</v>
          </cell>
        </row>
        <row r="1160">
          <cell r="B1160">
            <v>41336</v>
          </cell>
        </row>
        <row r="1161">
          <cell r="B1161">
            <v>41337</v>
          </cell>
        </row>
        <row r="1162">
          <cell r="B1162">
            <v>41338</v>
          </cell>
        </row>
        <row r="1163">
          <cell r="B1163">
            <v>41339</v>
          </cell>
        </row>
        <row r="1164">
          <cell r="B1164">
            <v>41340</v>
          </cell>
        </row>
        <row r="1165">
          <cell r="B1165">
            <v>41341</v>
          </cell>
        </row>
        <row r="1166">
          <cell r="B1166">
            <v>41342</v>
          </cell>
        </row>
        <row r="1167">
          <cell r="B1167">
            <v>41343</v>
          </cell>
        </row>
        <row r="1168">
          <cell r="B1168">
            <v>41344</v>
          </cell>
        </row>
        <row r="1169">
          <cell r="B1169">
            <v>41345</v>
          </cell>
        </row>
        <row r="1170">
          <cell r="B1170">
            <v>41346</v>
          </cell>
        </row>
        <row r="1171">
          <cell r="B1171">
            <v>41347</v>
          </cell>
        </row>
        <row r="1172">
          <cell r="B1172">
            <v>41348</v>
          </cell>
        </row>
        <row r="1173">
          <cell r="B1173">
            <v>41349</v>
          </cell>
        </row>
        <row r="1174">
          <cell r="B1174">
            <v>41350</v>
          </cell>
        </row>
        <row r="1175">
          <cell r="B1175">
            <v>41351</v>
          </cell>
        </row>
        <row r="1176">
          <cell r="B1176">
            <v>41352</v>
          </cell>
        </row>
        <row r="1177">
          <cell r="B1177">
            <v>41353</v>
          </cell>
        </row>
        <row r="1178">
          <cell r="B1178">
            <v>41354</v>
          </cell>
        </row>
        <row r="1179">
          <cell r="B1179">
            <v>41355</v>
          </cell>
        </row>
        <row r="1180">
          <cell r="B1180">
            <v>41356</v>
          </cell>
        </row>
        <row r="1181">
          <cell r="B1181">
            <v>41357</v>
          </cell>
        </row>
        <row r="1182">
          <cell r="B1182">
            <v>41358</v>
          </cell>
        </row>
        <row r="1183">
          <cell r="B1183">
            <v>41359</v>
          </cell>
        </row>
        <row r="1184">
          <cell r="B1184">
            <v>41360</v>
          </cell>
        </row>
        <row r="1185">
          <cell r="B1185">
            <v>41361</v>
          </cell>
        </row>
        <row r="1186">
          <cell r="B1186">
            <v>41362</v>
          </cell>
        </row>
        <row r="1187">
          <cell r="B1187">
            <v>41363</v>
          </cell>
        </row>
        <row r="1188">
          <cell r="B1188">
            <v>41364</v>
          </cell>
        </row>
        <row r="1189">
          <cell r="B1189">
            <v>41365</v>
          </cell>
        </row>
        <row r="1190">
          <cell r="B1190">
            <v>41366</v>
          </cell>
        </row>
        <row r="1191">
          <cell r="B1191">
            <v>41367</v>
          </cell>
        </row>
        <row r="1192">
          <cell r="B1192">
            <v>41368</v>
          </cell>
        </row>
        <row r="1193">
          <cell r="B1193">
            <v>41369</v>
          </cell>
        </row>
        <row r="1194">
          <cell r="B1194">
            <v>41370</v>
          </cell>
        </row>
        <row r="1195">
          <cell r="B1195">
            <v>41371</v>
          </cell>
        </row>
        <row r="1196">
          <cell r="B1196">
            <v>41372</v>
          </cell>
        </row>
        <row r="1197">
          <cell r="B1197">
            <v>41373</v>
          </cell>
        </row>
        <row r="1198">
          <cell r="B1198">
            <v>41374</v>
          </cell>
        </row>
        <row r="1199">
          <cell r="B1199">
            <v>41375</v>
          </cell>
        </row>
        <row r="1200">
          <cell r="B1200">
            <v>41376</v>
          </cell>
        </row>
        <row r="1201">
          <cell r="B1201">
            <v>41377</v>
          </cell>
        </row>
        <row r="1202">
          <cell r="B1202">
            <v>41378</v>
          </cell>
        </row>
        <row r="1203">
          <cell r="B1203">
            <v>41379</v>
          </cell>
        </row>
        <row r="1204">
          <cell r="B1204">
            <v>41380</v>
          </cell>
        </row>
        <row r="1205">
          <cell r="B1205">
            <v>41381</v>
          </cell>
        </row>
        <row r="1206">
          <cell r="B1206">
            <v>41382</v>
          </cell>
        </row>
        <row r="1207">
          <cell r="B1207">
            <v>41383</v>
          </cell>
        </row>
        <row r="1208">
          <cell r="B1208">
            <v>41384</v>
          </cell>
        </row>
        <row r="1209">
          <cell r="B1209">
            <v>41385</v>
          </cell>
        </row>
        <row r="1210">
          <cell r="B1210">
            <v>41386</v>
          </cell>
        </row>
        <row r="1211">
          <cell r="B1211">
            <v>41387</v>
          </cell>
        </row>
        <row r="1212">
          <cell r="B1212">
            <v>41388</v>
          </cell>
        </row>
        <row r="1213">
          <cell r="B1213">
            <v>41389</v>
          </cell>
        </row>
        <row r="1214">
          <cell r="B1214">
            <v>41390</v>
          </cell>
        </row>
        <row r="1215">
          <cell r="B1215">
            <v>41391</v>
          </cell>
        </row>
        <row r="1216">
          <cell r="B1216">
            <v>41392</v>
          </cell>
        </row>
        <row r="1217">
          <cell r="B1217">
            <v>41393</v>
          </cell>
        </row>
        <row r="1218">
          <cell r="B1218">
            <v>41394</v>
          </cell>
        </row>
        <row r="1219">
          <cell r="B1219">
            <v>41395</v>
          </cell>
        </row>
        <row r="1220">
          <cell r="B1220">
            <v>41396</v>
          </cell>
        </row>
        <row r="1221">
          <cell r="B1221">
            <v>41397</v>
          </cell>
        </row>
        <row r="1222">
          <cell r="B1222">
            <v>41398</v>
          </cell>
        </row>
        <row r="1223">
          <cell r="B1223">
            <v>41399</v>
          </cell>
        </row>
        <row r="1224">
          <cell r="B1224">
            <v>41400</v>
          </cell>
        </row>
        <row r="1225">
          <cell r="B1225">
            <v>41401</v>
          </cell>
        </row>
        <row r="1226">
          <cell r="B1226">
            <v>41402</v>
          </cell>
        </row>
        <row r="1227">
          <cell r="B1227">
            <v>41403</v>
          </cell>
        </row>
        <row r="1228">
          <cell r="B1228">
            <v>41404</v>
          </cell>
        </row>
        <row r="1229">
          <cell r="B1229">
            <v>41405</v>
          </cell>
        </row>
        <row r="1230">
          <cell r="B1230">
            <v>41406</v>
          </cell>
        </row>
        <row r="1231">
          <cell r="B1231">
            <v>41407</v>
          </cell>
        </row>
        <row r="1232">
          <cell r="B1232">
            <v>41408</v>
          </cell>
        </row>
        <row r="1233">
          <cell r="B1233">
            <v>41409</v>
          </cell>
        </row>
        <row r="1234">
          <cell r="B1234">
            <v>41410</v>
          </cell>
        </row>
        <row r="1235">
          <cell r="B1235">
            <v>41411</v>
          </cell>
        </row>
        <row r="1236">
          <cell r="B1236">
            <v>41412</v>
          </cell>
        </row>
        <row r="1237">
          <cell r="B1237">
            <v>41413</v>
          </cell>
        </row>
        <row r="1238">
          <cell r="B1238">
            <v>41414</v>
          </cell>
        </row>
        <row r="1239">
          <cell r="B1239">
            <v>41415</v>
          </cell>
        </row>
        <row r="1240">
          <cell r="B1240">
            <v>41416</v>
          </cell>
        </row>
        <row r="1241">
          <cell r="B1241">
            <v>41417</v>
          </cell>
        </row>
        <row r="1242">
          <cell r="B1242">
            <v>41418</v>
          </cell>
        </row>
        <row r="1243">
          <cell r="B1243">
            <v>41419</v>
          </cell>
        </row>
        <row r="1244">
          <cell r="B1244">
            <v>41420</v>
          </cell>
        </row>
        <row r="1245">
          <cell r="B1245">
            <v>41421</v>
          </cell>
        </row>
        <row r="1246">
          <cell r="B1246">
            <v>41422</v>
          </cell>
        </row>
        <row r="1247">
          <cell r="B1247">
            <v>41423</v>
          </cell>
        </row>
        <row r="1248">
          <cell r="B1248">
            <v>41424</v>
          </cell>
        </row>
        <row r="1249">
          <cell r="B1249">
            <v>41425</v>
          </cell>
        </row>
        <row r="1250">
          <cell r="B1250">
            <v>41426</v>
          </cell>
        </row>
        <row r="1251">
          <cell r="B1251">
            <v>41427</v>
          </cell>
        </row>
        <row r="1252">
          <cell r="B1252">
            <v>41428</v>
          </cell>
        </row>
        <row r="1253">
          <cell r="B1253">
            <v>41429</v>
          </cell>
        </row>
        <row r="1254">
          <cell r="B1254">
            <v>41430</v>
          </cell>
        </row>
        <row r="1255">
          <cell r="B1255">
            <v>41431</v>
          </cell>
        </row>
        <row r="1256">
          <cell r="B1256">
            <v>41432</v>
          </cell>
        </row>
        <row r="1257">
          <cell r="B1257">
            <v>41433</v>
          </cell>
        </row>
        <row r="1258">
          <cell r="B1258">
            <v>41434</v>
          </cell>
        </row>
        <row r="1259">
          <cell r="B1259">
            <v>41435</v>
          </cell>
        </row>
        <row r="1260">
          <cell r="B1260">
            <v>41436</v>
          </cell>
        </row>
        <row r="1261">
          <cell r="B1261">
            <v>41437</v>
          </cell>
        </row>
        <row r="1262">
          <cell r="B1262">
            <v>41438</v>
          </cell>
        </row>
        <row r="1263">
          <cell r="B1263">
            <v>41439</v>
          </cell>
        </row>
        <row r="1264">
          <cell r="B1264">
            <v>41440</v>
          </cell>
        </row>
        <row r="1265">
          <cell r="B1265">
            <v>41441</v>
          </cell>
        </row>
        <row r="1266">
          <cell r="B1266">
            <v>41442</v>
          </cell>
        </row>
        <row r="1267">
          <cell r="B1267">
            <v>41443</v>
          </cell>
        </row>
        <row r="1268">
          <cell r="B1268">
            <v>41444</v>
          </cell>
        </row>
        <row r="1269">
          <cell r="B1269">
            <v>41445</v>
          </cell>
        </row>
        <row r="1270">
          <cell r="B1270">
            <v>41446</v>
          </cell>
        </row>
        <row r="1271">
          <cell r="B1271">
            <v>41447</v>
          </cell>
        </row>
        <row r="1272">
          <cell r="B1272">
            <v>41448</v>
          </cell>
        </row>
        <row r="1273">
          <cell r="B1273">
            <v>41449</v>
          </cell>
        </row>
        <row r="1274">
          <cell r="B1274">
            <v>41450</v>
          </cell>
        </row>
        <row r="1275">
          <cell r="B1275">
            <v>41451</v>
          </cell>
        </row>
        <row r="1276">
          <cell r="B1276">
            <v>41452</v>
          </cell>
        </row>
        <row r="1277">
          <cell r="B1277">
            <v>41453</v>
          </cell>
        </row>
        <row r="1278">
          <cell r="B1278">
            <v>41454</v>
          </cell>
        </row>
        <row r="1279">
          <cell r="B1279">
            <v>41455</v>
          </cell>
        </row>
        <row r="1280">
          <cell r="B1280">
            <v>41456</v>
          </cell>
        </row>
        <row r="1281">
          <cell r="B1281">
            <v>41457</v>
          </cell>
        </row>
        <row r="1282">
          <cell r="B1282">
            <v>41458</v>
          </cell>
        </row>
        <row r="1283">
          <cell r="B1283">
            <v>41459</v>
          </cell>
        </row>
        <row r="1284">
          <cell r="B1284">
            <v>41460</v>
          </cell>
        </row>
        <row r="1285">
          <cell r="B1285">
            <v>41461</v>
          </cell>
        </row>
        <row r="1286">
          <cell r="B1286">
            <v>41462</v>
          </cell>
        </row>
        <row r="1287">
          <cell r="B1287">
            <v>41463</v>
          </cell>
        </row>
        <row r="1288">
          <cell r="B1288">
            <v>41464</v>
          </cell>
        </row>
        <row r="1289">
          <cell r="B1289">
            <v>41465</v>
          </cell>
        </row>
        <row r="1290">
          <cell r="B1290">
            <v>41466</v>
          </cell>
        </row>
        <row r="1291">
          <cell r="B1291">
            <v>41467</v>
          </cell>
        </row>
        <row r="1292">
          <cell r="B1292">
            <v>41468</v>
          </cell>
        </row>
        <row r="1293">
          <cell r="B1293">
            <v>41469</v>
          </cell>
        </row>
        <row r="1294">
          <cell r="B1294">
            <v>41470</v>
          </cell>
        </row>
        <row r="1295">
          <cell r="B1295">
            <v>41471</v>
          </cell>
        </row>
        <row r="1296">
          <cell r="B1296">
            <v>41472</v>
          </cell>
        </row>
        <row r="1297">
          <cell r="B1297">
            <v>41473</v>
          </cell>
        </row>
        <row r="1298">
          <cell r="B1298">
            <v>41474</v>
          </cell>
        </row>
        <row r="1299">
          <cell r="B1299">
            <v>41475</v>
          </cell>
        </row>
        <row r="1300">
          <cell r="B1300">
            <v>41476</v>
          </cell>
        </row>
        <row r="1301">
          <cell r="B1301">
            <v>41477</v>
          </cell>
        </row>
        <row r="1302">
          <cell r="B1302">
            <v>41478</v>
          </cell>
        </row>
        <row r="1303">
          <cell r="B1303">
            <v>41479</v>
          </cell>
        </row>
        <row r="1304">
          <cell r="B1304">
            <v>41480</v>
          </cell>
        </row>
        <row r="1305">
          <cell r="B1305">
            <v>41481</v>
          </cell>
        </row>
        <row r="1306">
          <cell r="B1306">
            <v>41482</v>
          </cell>
        </row>
        <row r="1307">
          <cell r="B1307">
            <v>41483</v>
          </cell>
        </row>
        <row r="1308">
          <cell r="B1308">
            <v>41484</v>
          </cell>
        </row>
        <row r="1309">
          <cell r="B1309">
            <v>41485</v>
          </cell>
        </row>
        <row r="1310">
          <cell r="B1310">
            <v>41486</v>
          </cell>
        </row>
        <row r="1311">
          <cell r="B1311">
            <v>41487</v>
          </cell>
        </row>
        <row r="1312">
          <cell r="B1312">
            <v>41488</v>
          </cell>
        </row>
        <row r="1313">
          <cell r="B1313">
            <v>41489</v>
          </cell>
        </row>
        <row r="1314">
          <cell r="B1314">
            <v>41490</v>
          </cell>
        </row>
        <row r="1315">
          <cell r="B1315">
            <v>41491</v>
          </cell>
        </row>
        <row r="1316">
          <cell r="B1316">
            <v>41492</v>
          </cell>
        </row>
        <row r="1317">
          <cell r="B1317">
            <v>41493</v>
          </cell>
        </row>
        <row r="1318">
          <cell r="B1318">
            <v>41494</v>
          </cell>
        </row>
        <row r="1319">
          <cell r="B1319">
            <v>41495</v>
          </cell>
        </row>
        <row r="1320">
          <cell r="B1320">
            <v>41496</v>
          </cell>
        </row>
        <row r="1321">
          <cell r="B1321">
            <v>41497</v>
          </cell>
        </row>
        <row r="1322">
          <cell r="B1322">
            <v>41498</v>
          </cell>
        </row>
        <row r="1323">
          <cell r="B1323">
            <v>41499</v>
          </cell>
        </row>
        <row r="1324">
          <cell r="B1324">
            <v>41500</v>
          </cell>
        </row>
        <row r="1325">
          <cell r="B1325">
            <v>41501</v>
          </cell>
        </row>
        <row r="1326">
          <cell r="B1326">
            <v>41502</v>
          </cell>
        </row>
        <row r="1327">
          <cell r="B1327">
            <v>41503</v>
          </cell>
        </row>
        <row r="1328">
          <cell r="B1328">
            <v>41504</v>
          </cell>
        </row>
        <row r="1329">
          <cell r="B1329">
            <v>41505</v>
          </cell>
        </row>
        <row r="1330">
          <cell r="B1330">
            <v>41506</v>
          </cell>
        </row>
        <row r="1331">
          <cell r="B1331">
            <v>41507</v>
          </cell>
        </row>
        <row r="1332">
          <cell r="B1332">
            <v>41508</v>
          </cell>
        </row>
        <row r="1333">
          <cell r="B1333">
            <v>41509</v>
          </cell>
        </row>
        <row r="1334">
          <cell r="B1334">
            <v>41510</v>
          </cell>
        </row>
        <row r="1335">
          <cell r="B1335">
            <v>41511</v>
          </cell>
        </row>
        <row r="1336">
          <cell r="B1336">
            <v>41512</v>
          </cell>
        </row>
        <row r="1337">
          <cell r="B1337">
            <v>41513</v>
          </cell>
        </row>
        <row r="1338">
          <cell r="B1338">
            <v>41514</v>
          </cell>
        </row>
        <row r="1339">
          <cell r="B1339">
            <v>41515</v>
          </cell>
        </row>
        <row r="1340">
          <cell r="B1340">
            <v>41516</v>
          </cell>
        </row>
        <row r="1341">
          <cell r="B1341">
            <v>41517</v>
          </cell>
        </row>
        <row r="1342">
          <cell r="B1342">
            <v>41518</v>
          </cell>
        </row>
        <row r="1343">
          <cell r="B1343">
            <v>41519</v>
          </cell>
        </row>
        <row r="1344">
          <cell r="B1344">
            <v>41520</v>
          </cell>
        </row>
        <row r="1345">
          <cell r="B1345">
            <v>41521</v>
          </cell>
        </row>
        <row r="1346">
          <cell r="B1346">
            <v>41522</v>
          </cell>
        </row>
        <row r="1347">
          <cell r="B1347">
            <v>41523</v>
          </cell>
        </row>
        <row r="1348">
          <cell r="B1348">
            <v>41524</v>
          </cell>
        </row>
        <row r="1349">
          <cell r="B1349">
            <v>41525</v>
          </cell>
        </row>
        <row r="1350">
          <cell r="B1350">
            <v>41526</v>
          </cell>
        </row>
        <row r="1351">
          <cell r="B1351">
            <v>41527</v>
          </cell>
        </row>
        <row r="1352">
          <cell r="B1352">
            <v>41528</v>
          </cell>
        </row>
        <row r="1353">
          <cell r="B1353">
            <v>41529</v>
          </cell>
        </row>
        <row r="1354">
          <cell r="B1354">
            <v>41530</v>
          </cell>
        </row>
        <row r="1355">
          <cell r="B1355">
            <v>41531</v>
          </cell>
        </row>
        <row r="1356">
          <cell r="B1356">
            <v>41532</v>
          </cell>
        </row>
        <row r="1357">
          <cell r="B1357">
            <v>41533</v>
          </cell>
        </row>
        <row r="1358">
          <cell r="B1358">
            <v>41534</v>
          </cell>
        </row>
        <row r="1359">
          <cell r="B1359">
            <v>41535</v>
          </cell>
        </row>
        <row r="1360">
          <cell r="B1360">
            <v>41536</v>
          </cell>
        </row>
        <row r="1361">
          <cell r="B1361">
            <v>41537</v>
          </cell>
        </row>
        <row r="1362">
          <cell r="B1362">
            <v>41538</v>
          </cell>
        </row>
        <row r="1363">
          <cell r="B1363">
            <v>41539</v>
          </cell>
        </row>
        <row r="1364">
          <cell r="B1364">
            <v>41540</v>
          </cell>
        </row>
        <row r="1365">
          <cell r="B1365">
            <v>41541</v>
          </cell>
        </row>
        <row r="1366">
          <cell r="B1366">
            <v>41542</v>
          </cell>
        </row>
        <row r="1367">
          <cell r="B1367">
            <v>41543</v>
          </cell>
        </row>
        <row r="1368">
          <cell r="B1368">
            <v>41544</v>
          </cell>
        </row>
        <row r="1369">
          <cell r="B1369">
            <v>41545</v>
          </cell>
        </row>
        <row r="1370">
          <cell r="B1370">
            <v>41546</v>
          </cell>
        </row>
        <row r="1371">
          <cell r="B1371">
            <v>41547</v>
          </cell>
        </row>
        <row r="1372">
          <cell r="B1372">
            <v>41548</v>
          </cell>
        </row>
        <row r="1373">
          <cell r="B1373">
            <v>41549</v>
          </cell>
        </row>
        <row r="1374">
          <cell r="B1374">
            <v>41550</v>
          </cell>
        </row>
        <row r="1375">
          <cell r="B1375">
            <v>41551</v>
          </cell>
        </row>
        <row r="1376">
          <cell r="B1376">
            <v>41552</v>
          </cell>
        </row>
        <row r="1377">
          <cell r="B1377">
            <v>41553</v>
          </cell>
        </row>
        <row r="1378">
          <cell r="B1378">
            <v>41554</v>
          </cell>
        </row>
        <row r="1379">
          <cell r="B1379">
            <v>41555</v>
          </cell>
        </row>
        <row r="1380">
          <cell r="B1380">
            <v>41556</v>
          </cell>
        </row>
        <row r="1381">
          <cell r="B1381">
            <v>41557</v>
          </cell>
        </row>
        <row r="1382">
          <cell r="B1382">
            <v>41558</v>
          </cell>
        </row>
        <row r="1383">
          <cell r="B1383">
            <v>41559</v>
          </cell>
        </row>
        <row r="1384">
          <cell r="B1384">
            <v>41560</v>
          </cell>
        </row>
        <row r="1385">
          <cell r="B1385">
            <v>41561</v>
          </cell>
        </row>
        <row r="1386">
          <cell r="B1386">
            <v>41562</v>
          </cell>
        </row>
        <row r="1387">
          <cell r="B1387">
            <v>41563</v>
          </cell>
        </row>
        <row r="1388">
          <cell r="B1388">
            <v>41564</v>
          </cell>
        </row>
        <row r="1389">
          <cell r="B1389">
            <v>41565</v>
          </cell>
        </row>
        <row r="1390">
          <cell r="B1390">
            <v>41566</v>
          </cell>
        </row>
        <row r="1391">
          <cell r="B1391">
            <v>41567</v>
          </cell>
        </row>
        <row r="1392">
          <cell r="B1392">
            <v>41568</v>
          </cell>
        </row>
        <row r="1393">
          <cell r="B1393">
            <v>41569</v>
          </cell>
        </row>
        <row r="1394">
          <cell r="B1394">
            <v>41570</v>
          </cell>
        </row>
        <row r="1395">
          <cell r="B1395">
            <v>41571</v>
          </cell>
        </row>
        <row r="1396">
          <cell r="B1396">
            <v>41572</v>
          </cell>
        </row>
        <row r="1397">
          <cell r="B1397">
            <v>41573</v>
          </cell>
        </row>
        <row r="1398">
          <cell r="B1398">
            <v>41574</v>
          </cell>
        </row>
        <row r="1399">
          <cell r="B1399">
            <v>41575</v>
          </cell>
        </row>
        <row r="1400">
          <cell r="B1400">
            <v>41576</v>
          </cell>
        </row>
        <row r="1401">
          <cell r="B1401">
            <v>41577</v>
          </cell>
        </row>
        <row r="1402">
          <cell r="B1402">
            <v>41578</v>
          </cell>
        </row>
        <row r="1403">
          <cell r="B1403">
            <v>41579</v>
          </cell>
        </row>
        <row r="1404">
          <cell r="B1404">
            <v>41580</v>
          </cell>
        </row>
        <row r="1405">
          <cell r="B1405">
            <v>41581</v>
          </cell>
        </row>
        <row r="1406">
          <cell r="B1406">
            <v>41582</v>
          </cell>
        </row>
        <row r="1407">
          <cell r="B1407">
            <v>41583</v>
          </cell>
        </row>
        <row r="1408">
          <cell r="B1408">
            <v>41584</v>
          </cell>
        </row>
        <row r="1409">
          <cell r="B1409">
            <v>41585</v>
          </cell>
        </row>
        <row r="1410">
          <cell r="B1410">
            <v>41586</v>
          </cell>
        </row>
        <row r="1411">
          <cell r="B1411">
            <v>41587</v>
          </cell>
        </row>
        <row r="1412">
          <cell r="B1412">
            <v>41588</v>
          </cell>
        </row>
        <row r="1413">
          <cell r="B1413">
            <v>41589</v>
          </cell>
        </row>
        <row r="1414">
          <cell r="B1414">
            <v>41590</v>
          </cell>
        </row>
        <row r="1415">
          <cell r="B1415">
            <v>41591</v>
          </cell>
        </row>
        <row r="1416">
          <cell r="B1416">
            <v>41592</v>
          </cell>
        </row>
        <row r="1417">
          <cell r="B1417">
            <v>41593</v>
          </cell>
        </row>
        <row r="1418">
          <cell r="B1418">
            <v>41594</v>
          </cell>
        </row>
        <row r="1419">
          <cell r="B1419">
            <v>41595</v>
          </cell>
        </row>
        <row r="1420">
          <cell r="B1420">
            <v>41596</v>
          </cell>
        </row>
        <row r="1421">
          <cell r="B1421">
            <v>41597</v>
          </cell>
        </row>
        <row r="1422">
          <cell r="B1422">
            <v>41598</v>
          </cell>
        </row>
        <row r="1423">
          <cell r="B1423">
            <v>41599</v>
          </cell>
        </row>
        <row r="1424">
          <cell r="B1424">
            <v>41600</v>
          </cell>
        </row>
        <row r="1425">
          <cell r="B1425">
            <v>41601</v>
          </cell>
        </row>
        <row r="1426">
          <cell r="B1426">
            <v>41602</v>
          </cell>
        </row>
        <row r="1427">
          <cell r="B1427">
            <v>41603</v>
          </cell>
        </row>
        <row r="1428">
          <cell r="B1428">
            <v>41604</v>
          </cell>
        </row>
        <row r="1429">
          <cell r="B1429">
            <v>41605</v>
          </cell>
        </row>
        <row r="1430">
          <cell r="B1430">
            <v>41606</v>
          </cell>
        </row>
        <row r="1431">
          <cell r="B1431">
            <v>41607</v>
          </cell>
        </row>
        <row r="1432">
          <cell r="B1432">
            <v>41608</v>
          </cell>
        </row>
        <row r="1433">
          <cell r="B1433">
            <v>41609</v>
          </cell>
        </row>
        <row r="1434">
          <cell r="B1434">
            <v>41610</v>
          </cell>
        </row>
        <row r="1435">
          <cell r="B1435">
            <v>41611</v>
          </cell>
        </row>
        <row r="1436">
          <cell r="B1436">
            <v>41612</v>
          </cell>
        </row>
        <row r="1437">
          <cell r="B1437">
            <v>41613</v>
          </cell>
        </row>
        <row r="1438">
          <cell r="B1438">
            <v>41614</v>
          </cell>
        </row>
        <row r="1439">
          <cell r="B1439">
            <v>41615</v>
          </cell>
        </row>
        <row r="1440">
          <cell r="B1440">
            <v>41616</v>
          </cell>
        </row>
        <row r="1441">
          <cell r="B1441">
            <v>41617</v>
          </cell>
        </row>
        <row r="1442">
          <cell r="B1442">
            <v>41618</v>
          </cell>
        </row>
        <row r="1443">
          <cell r="B1443">
            <v>41619</v>
          </cell>
        </row>
        <row r="1444">
          <cell r="B1444">
            <v>41620</v>
          </cell>
        </row>
        <row r="1445">
          <cell r="B1445">
            <v>41621</v>
          </cell>
        </row>
        <row r="1446">
          <cell r="B1446">
            <v>41622</v>
          </cell>
        </row>
        <row r="1447">
          <cell r="B1447">
            <v>41623</v>
          </cell>
        </row>
        <row r="1448">
          <cell r="B1448">
            <v>41624</v>
          </cell>
        </row>
        <row r="1449">
          <cell r="B1449">
            <v>41625</v>
          </cell>
        </row>
        <row r="1450">
          <cell r="B1450">
            <v>41626</v>
          </cell>
        </row>
        <row r="1451">
          <cell r="B1451">
            <v>41627</v>
          </cell>
        </row>
        <row r="1452">
          <cell r="B1452">
            <v>41628</v>
          </cell>
        </row>
        <row r="1453">
          <cell r="B1453">
            <v>41629</v>
          </cell>
        </row>
        <row r="1454">
          <cell r="B1454">
            <v>41630</v>
          </cell>
        </row>
        <row r="1455">
          <cell r="B1455">
            <v>41631</v>
          </cell>
        </row>
        <row r="1456">
          <cell r="B1456">
            <v>41632</v>
          </cell>
        </row>
        <row r="1457">
          <cell r="B1457">
            <v>41633</v>
          </cell>
        </row>
        <row r="1458">
          <cell r="B1458">
            <v>41634</v>
          </cell>
        </row>
        <row r="1459">
          <cell r="B1459">
            <v>41635</v>
          </cell>
        </row>
        <row r="1460">
          <cell r="B1460">
            <v>41636</v>
          </cell>
        </row>
        <row r="1461">
          <cell r="B1461">
            <v>41637</v>
          </cell>
        </row>
        <row r="1462">
          <cell r="B1462">
            <v>41638</v>
          </cell>
        </row>
        <row r="1463">
          <cell r="B1463">
            <v>41639</v>
          </cell>
        </row>
        <row r="1464">
          <cell r="B1464">
            <v>41640</v>
          </cell>
        </row>
        <row r="1465">
          <cell r="B1465">
            <v>41641</v>
          </cell>
        </row>
        <row r="1466">
          <cell r="B1466">
            <v>41642</v>
          </cell>
        </row>
        <row r="1467">
          <cell r="B1467">
            <v>41643</v>
          </cell>
        </row>
        <row r="1468">
          <cell r="B1468">
            <v>41644</v>
          </cell>
        </row>
        <row r="1469">
          <cell r="B1469">
            <v>41645</v>
          </cell>
        </row>
        <row r="1470">
          <cell r="B1470">
            <v>41646</v>
          </cell>
        </row>
        <row r="1471">
          <cell r="B1471">
            <v>41647</v>
          </cell>
        </row>
        <row r="1472">
          <cell r="B1472">
            <v>41648</v>
          </cell>
        </row>
        <row r="1473">
          <cell r="B1473">
            <v>41649</v>
          </cell>
        </row>
        <row r="1474">
          <cell r="B1474">
            <v>41650</v>
          </cell>
        </row>
        <row r="1475">
          <cell r="B1475">
            <v>41651</v>
          </cell>
        </row>
        <row r="1476">
          <cell r="B1476">
            <v>41652</v>
          </cell>
        </row>
        <row r="1477">
          <cell r="B1477">
            <v>41653</v>
          </cell>
        </row>
        <row r="1478">
          <cell r="B1478">
            <v>41654</v>
          </cell>
        </row>
        <row r="1479">
          <cell r="B1479">
            <v>41655</v>
          </cell>
        </row>
        <row r="1480">
          <cell r="B1480">
            <v>41656</v>
          </cell>
        </row>
        <row r="1481">
          <cell r="B1481">
            <v>41657</v>
          </cell>
        </row>
        <row r="1482">
          <cell r="B1482">
            <v>41658</v>
          </cell>
        </row>
        <row r="1483">
          <cell r="B1483">
            <v>41659</v>
          </cell>
        </row>
        <row r="1484">
          <cell r="B1484">
            <v>41660</v>
          </cell>
        </row>
        <row r="1485">
          <cell r="B1485">
            <v>41661</v>
          </cell>
        </row>
        <row r="1486">
          <cell r="B1486">
            <v>41662</v>
          </cell>
        </row>
        <row r="1487">
          <cell r="B1487">
            <v>41663</v>
          </cell>
        </row>
        <row r="1488">
          <cell r="B1488">
            <v>41664</v>
          </cell>
        </row>
        <row r="1489">
          <cell r="B1489">
            <v>41665</v>
          </cell>
        </row>
        <row r="1490">
          <cell r="B1490">
            <v>41666</v>
          </cell>
        </row>
        <row r="1491">
          <cell r="B1491">
            <v>41667</v>
          </cell>
        </row>
        <row r="1492">
          <cell r="B1492">
            <v>41668</v>
          </cell>
        </row>
        <row r="1493">
          <cell r="B1493">
            <v>41669</v>
          </cell>
        </row>
        <row r="1494">
          <cell r="B1494">
            <v>41670</v>
          </cell>
        </row>
        <row r="1495">
          <cell r="B1495">
            <v>41671</v>
          </cell>
        </row>
        <row r="1496">
          <cell r="B1496">
            <v>41672</v>
          </cell>
        </row>
        <row r="1497">
          <cell r="B1497">
            <v>41673</v>
          </cell>
        </row>
        <row r="1498">
          <cell r="B1498">
            <v>41674</v>
          </cell>
        </row>
        <row r="1499">
          <cell r="B1499">
            <v>41675</v>
          </cell>
        </row>
        <row r="1500">
          <cell r="B1500">
            <v>41676</v>
          </cell>
        </row>
        <row r="1501">
          <cell r="B1501">
            <v>41677</v>
          </cell>
        </row>
        <row r="1502">
          <cell r="B1502">
            <v>41678</v>
          </cell>
        </row>
        <row r="1503">
          <cell r="B1503">
            <v>41679</v>
          </cell>
        </row>
        <row r="1504">
          <cell r="B1504">
            <v>41680</v>
          </cell>
        </row>
        <row r="1505">
          <cell r="B1505">
            <v>41681</v>
          </cell>
        </row>
        <row r="1506">
          <cell r="B1506">
            <v>41682</v>
          </cell>
        </row>
        <row r="1507">
          <cell r="B1507">
            <v>41683</v>
          </cell>
        </row>
        <row r="1508">
          <cell r="B1508">
            <v>41684</v>
          </cell>
        </row>
        <row r="1509">
          <cell r="B1509">
            <v>41685</v>
          </cell>
        </row>
        <row r="1510">
          <cell r="B1510">
            <v>41686</v>
          </cell>
        </row>
        <row r="1511">
          <cell r="B1511">
            <v>41687</v>
          </cell>
        </row>
        <row r="1512">
          <cell r="B1512">
            <v>41688</v>
          </cell>
        </row>
        <row r="1513">
          <cell r="B1513">
            <v>41689</v>
          </cell>
        </row>
        <row r="1514">
          <cell r="B1514">
            <v>41690</v>
          </cell>
        </row>
        <row r="1515">
          <cell r="B1515">
            <v>41691</v>
          </cell>
        </row>
        <row r="1516">
          <cell r="B1516">
            <v>41692</v>
          </cell>
        </row>
        <row r="1517">
          <cell r="B1517">
            <v>41693</v>
          </cell>
        </row>
        <row r="1518">
          <cell r="B1518">
            <v>41694</v>
          </cell>
        </row>
        <row r="1519">
          <cell r="B1519">
            <v>41695</v>
          </cell>
        </row>
        <row r="1520">
          <cell r="B1520">
            <v>41696</v>
          </cell>
        </row>
        <row r="1521">
          <cell r="B1521">
            <v>41697</v>
          </cell>
        </row>
        <row r="1522">
          <cell r="B1522">
            <v>41698</v>
          </cell>
        </row>
        <row r="1523">
          <cell r="B1523">
            <v>41699</v>
          </cell>
        </row>
        <row r="1524">
          <cell r="B1524">
            <v>41700</v>
          </cell>
        </row>
        <row r="1525">
          <cell r="B1525">
            <v>41701</v>
          </cell>
        </row>
        <row r="1526">
          <cell r="B1526">
            <v>41702</v>
          </cell>
        </row>
        <row r="1527">
          <cell r="B1527">
            <v>41703</v>
          </cell>
        </row>
        <row r="1528">
          <cell r="B1528">
            <v>41704</v>
          </cell>
        </row>
        <row r="1529">
          <cell r="B1529">
            <v>41705</v>
          </cell>
        </row>
        <row r="1530">
          <cell r="B1530">
            <v>41706</v>
          </cell>
        </row>
        <row r="1531">
          <cell r="B1531">
            <v>41707</v>
          </cell>
        </row>
        <row r="1532">
          <cell r="B1532">
            <v>41708</v>
          </cell>
        </row>
        <row r="1533">
          <cell r="B1533">
            <v>41709</v>
          </cell>
        </row>
        <row r="1534">
          <cell r="B1534">
            <v>41710</v>
          </cell>
        </row>
        <row r="1535">
          <cell r="B1535">
            <v>41711</v>
          </cell>
        </row>
        <row r="1536">
          <cell r="B1536">
            <v>41712</v>
          </cell>
        </row>
        <row r="1537">
          <cell r="B1537">
            <v>41713</v>
          </cell>
        </row>
        <row r="1538">
          <cell r="B1538">
            <v>41714</v>
          </cell>
        </row>
        <row r="1539">
          <cell r="B1539">
            <v>41715</v>
          </cell>
        </row>
        <row r="1540">
          <cell r="B1540">
            <v>41716</v>
          </cell>
        </row>
        <row r="1541">
          <cell r="B1541">
            <v>41717</v>
          </cell>
        </row>
        <row r="1542">
          <cell r="B1542">
            <v>41718</v>
          </cell>
        </row>
        <row r="1543">
          <cell r="B1543">
            <v>41719</v>
          </cell>
        </row>
        <row r="1544">
          <cell r="B1544">
            <v>41720</v>
          </cell>
        </row>
        <row r="1545">
          <cell r="B1545">
            <v>41721</v>
          </cell>
        </row>
        <row r="1546">
          <cell r="B1546">
            <v>41722</v>
          </cell>
        </row>
        <row r="1547">
          <cell r="B1547">
            <v>41723</v>
          </cell>
        </row>
        <row r="1548">
          <cell r="B1548">
            <v>41724</v>
          </cell>
        </row>
        <row r="1549">
          <cell r="B1549">
            <v>41725</v>
          </cell>
        </row>
        <row r="1550">
          <cell r="B1550">
            <v>41726</v>
          </cell>
        </row>
        <row r="1551">
          <cell r="B1551">
            <v>41727</v>
          </cell>
        </row>
        <row r="1552">
          <cell r="B1552">
            <v>41728</v>
          </cell>
        </row>
        <row r="1553">
          <cell r="B1553">
            <v>41729</v>
          </cell>
        </row>
        <row r="1554">
          <cell r="B1554">
            <v>41730</v>
          </cell>
        </row>
        <row r="1555">
          <cell r="B1555">
            <v>41731</v>
          </cell>
        </row>
        <row r="1556">
          <cell r="B1556">
            <v>41732</v>
          </cell>
        </row>
        <row r="1557">
          <cell r="B1557">
            <v>41733</v>
          </cell>
        </row>
        <row r="1558">
          <cell r="B1558">
            <v>41734</v>
          </cell>
        </row>
        <row r="1559">
          <cell r="B1559">
            <v>41735</v>
          </cell>
        </row>
        <row r="1560">
          <cell r="B1560">
            <v>41736</v>
          </cell>
        </row>
        <row r="1561">
          <cell r="B1561">
            <v>41737</v>
          </cell>
        </row>
        <row r="1562">
          <cell r="B1562">
            <v>41738</v>
          </cell>
        </row>
        <row r="1563">
          <cell r="B1563">
            <v>41739</v>
          </cell>
        </row>
        <row r="1564">
          <cell r="B1564">
            <v>41740</v>
          </cell>
        </row>
        <row r="1565">
          <cell r="B1565">
            <v>41741</v>
          </cell>
        </row>
        <row r="1566">
          <cell r="B1566">
            <v>41742</v>
          </cell>
        </row>
        <row r="1567">
          <cell r="B1567">
            <v>41743</v>
          </cell>
        </row>
        <row r="1568">
          <cell r="B1568">
            <v>41744</v>
          </cell>
        </row>
        <row r="1569">
          <cell r="B1569">
            <v>41745</v>
          </cell>
        </row>
        <row r="1570">
          <cell r="B1570">
            <v>41746</v>
          </cell>
        </row>
        <row r="1571">
          <cell r="B1571">
            <v>41747</v>
          </cell>
        </row>
        <row r="1572">
          <cell r="B1572">
            <v>41748</v>
          </cell>
        </row>
        <row r="1573">
          <cell r="B1573">
            <v>41749</v>
          </cell>
        </row>
        <row r="1574">
          <cell r="B1574">
            <v>41750</v>
          </cell>
        </row>
        <row r="1575">
          <cell r="B1575">
            <v>41751</v>
          </cell>
        </row>
        <row r="1576">
          <cell r="B1576">
            <v>41752</v>
          </cell>
        </row>
        <row r="1577">
          <cell r="B1577">
            <v>41753</v>
          </cell>
        </row>
        <row r="1578">
          <cell r="B1578">
            <v>41754</v>
          </cell>
        </row>
        <row r="1579">
          <cell r="B1579">
            <v>41755</v>
          </cell>
        </row>
        <row r="1580">
          <cell r="B1580">
            <v>41756</v>
          </cell>
        </row>
        <row r="1581">
          <cell r="B1581">
            <v>41757</v>
          </cell>
        </row>
        <row r="1582">
          <cell r="B1582">
            <v>41758</v>
          </cell>
        </row>
        <row r="1583">
          <cell r="B1583">
            <v>41759</v>
          </cell>
        </row>
        <row r="1584">
          <cell r="B1584">
            <v>41760</v>
          </cell>
        </row>
        <row r="1585">
          <cell r="B1585">
            <v>41761</v>
          </cell>
        </row>
        <row r="1586">
          <cell r="B1586">
            <v>41762</v>
          </cell>
        </row>
        <row r="1587">
          <cell r="B1587">
            <v>41763</v>
          </cell>
        </row>
        <row r="1588">
          <cell r="B1588">
            <v>41764</v>
          </cell>
        </row>
        <row r="1589">
          <cell r="B1589">
            <v>41765</v>
          </cell>
        </row>
        <row r="1590">
          <cell r="B1590">
            <v>41766</v>
          </cell>
        </row>
        <row r="1591">
          <cell r="B1591">
            <v>41767</v>
          </cell>
        </row>
        <row r="1592">
          <cell r="B1592">
            <v>41768</v>
          </cell>
        </row>
        <row r="1593">
          <cell r="B1593">
            <v>41769</v>
          </cell>
        </row>
        <row r="1594">
          <cell r="B1594">
            <v>41770</v>
          </cell>
        </row>
        <row r="1595">
          <cell r="B1595">
            <v>41771</v>
          </cell>
        </row>
        <row r="1596">
          <cell r="B1596">
            <v>41772</v>
          </cell>
        </row>
        <row r="1597">
          <cell r="B1597">
            <v>41773</v>
          </cell>
        </row>
        <row r="1598">
          <cell r="B1598">
            <v>41774</v>
          </cell>
        </row>
        <row r="1599">
          <cell r="B1599">
            <v>41775</v>
          </cell>
        </row>
        <row r="1600">
          <cell r="B1600">
            <v>41776</v>
          </cell>
        </row>
        <row r="1601">
          <cell r="B1601">
            <v>41777</v>
          </cell>
        </row>
        <row r="1602">
          <cell r="B1602">
            <v>41778</v>
          </cell>
        </row>
        <row r="1603">
          <cell r="B1603">
            <v>41779</v>
          </cell>
        </row>
        <row r="1604">
          <cell r="B1604">
            <v>41780</v>
          </cell>
        </row>
        <row r="1605">
          <cell r="B1605">
            <v>41781</v>
          </cell>
        </row>
        <row r="1606">
          <cell r="B1606">
            <v>41782</v>
          </cell>
        </row>
        <row r="1607">
          <cell r="B1607">
            <v>41783</v>
          </cell>
        </row>
        <row r="1608">
          <cell r="B1608">
            <v>41784</v>
          </cell>
        </row>
        <row r="1609">
          <cell r="B1609">
            <v>41785</v>
          </cell>
        </row>
        <row r="1610">
          <cell r="B1610">
            <v>41786</v>
          </cell>
        </row>
        <row r="1611">
          <cell r="B1611">
            <v>41787</v>
          </cell>
        </row>
        <row r="1612">
          <cell r="B1612">
            <v>41788</v>
          </cell>
        </row>
        <row r="1613">
          <cell r="B1613">
            <v>41789</v>
          </cell>
        </row>
        <row r="1614">
          <cell r="B1614">
            <v>41790</v>
          </cell>
        </row>
        <row r="1615">
          <cell r="B1615">
            <v>41791</v>
          </cell>
        </row>
        <row r="1616">
          <cell r="B1616">
            <v>41792</v>
          </cell>
        </row>
        <row r="1617">
          <cell r="B1617">
            <v>41793</v>
          </cell>
        </row>
        <row r="1618">
          <cell r="B1618">
            <v>41794</v>
          </cell>
        </row>
        <row r="1619">
          <cell r="B1619">
            <v>41795</v>
          </cell>
        </row>
        <row r="1620">
          <cell r="B1620">
            <v>41796</v>
          </cell>
        </row>
        <row r="1621">
          <cell r="B1621">
            <v>41797</v>
          </cell>
        </row>
        <row r="1622">
          <cell r="B1622">
            <v>41798</v>
          </cell>
        </row>
        <row r="1623">
          <cell r="B1623">
            <v>41799</v>
          </cell>
        </row>
        <row r="1624">
          <cell r="B1624">
            <v>41800</v>
          </cell>
        </row>
        <row r="1625">
          <cell r="B1625">
            <v>41801</v>
          </cell>
        </row>
        <row r="1626">
          <cell r="B1626">
            <v>41802</v>
          </cell>
        </row>
        <row r="1627">
          <cell r="B1627">
            <v>41803</v>
          </cell>
        </row>
        <row r="1628">
          <cell r="B1628">
            <v>41804</v>
          </cell>
        </row>
        <row r="1629">
          <cell r="B1629">
            <v>41805</v>
          </cell>
        </row>
        <row r="1630">
          <cell r="B1630">
            <v>41806</v>
          </cell>
        </row>
        <row r="1631">
          <cell r="B1631">
            <v>41807</v>
          </cell>
        </row>
        <row r="1632">
          <cell r="B1632">
            <v>41808</v>
          </cell>
        </row>
        <row r="1633">
          <cell r="B1633">
            <v>41809</v>
          </cell>
        </row>
        <row r="1634">
          <cell r="B1634">
            <v>41810</v>
          </cell>
        </row>
        <row r="1635">
          <cell r="B1635">
            <v>41811</v>
          </cell>
        </row>
        <row r="1636">
          <cell r="B1636">
            <v>41812</v>
          </cell>
        </row>
        <row r="1637">
          <cell r="B1637">
            <v>41813</v>
          </cell>
        </row>
        <row r="1638">
          <cell r="B1638">
            <v>41814</v>
          </cell>
        </row>
        <row r="1639">
          <cell r="B1639">
            <v>41815</v>
          </cell>
        </row>
        <row r="1640">
          <cell r="B1640">
            <v>41816</v>
          </cell>
        </row>
        <row r="1641">
          <cell r="B1641">
            <v>41817</v>
          </cell>
        </row>
        <row r="1642">
          <cell r="B1642">
            <v>41818</v>
          </cell>
        </row>
        <row r="1643">
          <cell r="B1643">
            <v>41819</v>
          </cell>
        </row>
        <row r="1644">
          <cell r="B1644">
            <v>41820</v>
          </cell>
        </row>
        <row r="1645">
          <cell r="B1645">
            <v>41821</v>
          </cell>
        </row>
        <row r="1646">
          <cell r="B1646">
            <v>41822</v>
          </cell>
        </row>
        <row r="1647">
          <cell r="B1647">
            <v>41823</v>
          </cell>
        </row>
        <row r="1648">
          <cell r="B1648">
            <v>41824</v>
          </cell>
        </row>
        <row r="1649">
          <cell r="B1649">
            <v>41825</v>
          </cell>
        </row>
        <row r="1650">
          <cell r="B1650">
            <v>41826</v>
          </cell>
        </row>
        <row r="1651">
          <cell r="B1651">
            <v>41827</v>
          </cell>
        </row>
        <row r="1652">
          <cell r="B1652">
            <v>41828</v>
          </cell>
        </row>
        <row r="1653">
          <cell r="B1653">
            <v>41829</v>
          </cell>
        </row>
        <row r="1654">
          <cell r="B1654">
            <v>41830</v>
          </cell>
        </row>
        <row r="1655">
          <cell r="B1655">
            <v>41831</v>
          </cell>
        </row>
        <row r="1656">
          <cell r="B1656">
            <v>41832</v>
          </cell>
        </row>
        <row r="1657">
          <cell r="B1657">
            <v>41833</v>
          </cell>
        </row>
        <row r="1658">
          <cell r="B1658">
            <v>41834</v>
          </cell>
        </row>
        <row r="1659">
          <cell r="B1659">
            <v>41835</v>
          </cell>
        </row>
        <row r="1660">
          <cell r="B1660">
            <v>41836</v>
          </cell>
        </row>
        <row r="1661">
          <cell r="B1661">
            <v>41837</v>
          </cell>
        </row>
        <row r="1662">
          <cell r="B1662">
            <v>41838</v>
          </cell>
        </row>
        <row r="1663">
          <cell r="B1663">
            <v>41839</v>
          </cell>
        </row>
        <row r="1664">
          <cell r="B1664">
            <v>41840</v>
          </cell>
        </row>
        <row r="1665">
          <cell r="B1665">
            <v>41841</v>
          </cell>
        </row>
        <row r="1666">
          <cell r="B1666">
            <v>41842</v>
          </cell>
        </row>
        <row r="1667">
          <cell r="B1667">
            <v>41843</v>
          </cell>
        </row>
        <row r="1668">
          <cell r="B1668">
            <v>41844</v>
          </cell>
        </row>
        <row r="1669">
          <cell r="B1669">
            <v>41845</v>
          </cell>
        </row>
        <row r="1670">
          <cell r="B1670">
            <v>41846</v>
          </cell>
        </row>
        <row r="1671">
          <cell r="B1671">
            <v>41847</v>
          </cell>
        </row>
        <row r="1672">
          <cell r="B1672">
            <v>41848</v>
          </cell>
        </row>
        <row r="1673">
          <cell r="B1673">
            <v>41849</v>
          </cell>
        </row>
        <row r="1674">
          <cell r="B1674">
            <v>41850</v>
          </cell>
        </row>
        <row r="1675">
          <cell r="B1675">
            <v>41851</v>
          </cell>
        </row>
        <row r="1676">
          <cell r="B1676">
            <v>41852</v>
          </cell>
        </row>
        <row r="1677">
          <cell r="B1677">
            <v>41853</v>
          </cell>
        </row>
        <row r="1678">
          <cell r="B1678">
            <v>41854</v>
          </cell>
        </row>
        <row r="1679">
          <cell r="B1679">
            <v>41855</v>
          </cell>
        </row>
        <row r="1680">
          <cell r="B1680">
            <v>41856</v>
          </cell>
        </row>
        <row r="1681">
          <cell r="B1681">
            <v>41857</v>
          </cell>
        </row>
        <row r="1682">
          <cell r="B1682">
            <v>41858</v>
          </cell>
        </row>
        <row r="1683">
          <cell r="B1683">
            <v>41859</v>
          </cell>
        </row>
        <row r="1684">
          <cell r="B1684">
            <v>41860</v>
          </cell>
        </row>
        <row r="1685">
          <cell r="B1685">
            <v>41861</v>
          </cell>
        </row>
        <row r="1686">
          <cell r="B1686">
            <v>41862</v>
          </cell>
        </row>
        <row r="1687">
          <cell r="B1687">
            <v>41863</v>
          </cell>
        </row>
        <row r="1688">
          <cell r="B1688">
            <v>41864</v>
          </cell>
        </row>
        <row r="1689">
          <cell r="B1689">
            <v>41865</v>
          </cell>
        </row>
        <row r="1690">
          <cell r="B1690">
            <v>41866</v>
          </cell>
        </row>
        <row r="1691">
          <cell r="B1691">
            <v>41867</v>
          </cell>
        </row>
        <row r="1692">
          <cell r="B1692">
            <v>41868</v>
          </cell>
        </row>
        <row r="1693">
          <cell r="B1693">
            <v>41869</v>
          </cell>
        </row>
        <row r="1694">
          <cell r="B1694">
            <v>41870</v>
          </cell>
        </row>
        <row r="1695">
          <cell r="B1695">
            <v>41871</v>
          </cell>
        </row>
        <row r="1696">
          <cell r="B1696">
            <v>41872</v>
          </cell>
        </row>
        <row r="1697">
          <cell r="B1697">
            <v>41873</v>
          </cell>
        </row>
        <row r="1698">
          <cell r="B1698">
            <v>41874</v>
          </cell>
        </row>
        <row r="1699">
          <cell r="B1699">
            <v>41875</v>
          </cell>
        </row>
        <row r="1700">
          <cell r="B1700">
            <v>41876</v>
          </cell>
        </row>
        <row r="1701">
          <cell r="B1701">
            <v>41877</v>
          </cell>
        </row>
        <row r="1702">
          <cell r="B1702">
            <v>41878</v>
          </cell>
        </row>
        <row r="1703">
          <cell r="B1703">
            <v>41879</v>
          </cell>
        </row>
        <row r="1704">
          <cell r="B1704">
            <v>41880</v>
          </cell>
        </row>
        <row r="1705">
          <cell r="B1705">
            <v>41881</v>
          </cell>
        </row>
        <row r="1706">
          <cell r="B1706">
            <v>41882</v>
          </cell>
        </row>
        <row r="1707">
          <cell r="B1707">
            <v>41883</v>
          </cell>
        </row>
        <row r="1708">
          <cell r="B1708">
            <v>41884</v>
          </cell>
        </row>
        <row r="1709">
          <cell r="B1709">
            <v>41885</v>
          </cell>
        </row>
        <row r="1710">
          <cell r="B1710">
            <v>41886</v>
          </cell>
        </row>
        <row r="1711">
          <cell r="B1711">
            <v>41887</v>
          </cell>
        </row>
        <row r="1712">
          <cell r="B1712">
            <v>41888</v>
          </cell>
        </row>
        <row r="1713">
          <cell r="B1713">
            <v>41889</v>
          </cell>
        </row>
        <row r="1714">
          <cell r="B1714">
            <v>41890</v>
          </cell>
        </row>
        <row r="1715">
          <cell r="B1715">
            <v>41891</v>
          </cell>
        </row>
        <row r="1716">
          <cell r="B1716">
            <v>41892</v>
          </cell>
        </row>
        <row r="1717">
          <cell r="B1717">
            <v>41893</v>
          </cell>
        </row>
        <row r="1718">
          <cell r="B1718">
            <v>41894</v>
          </cell>
        </row>
        <row r="1719">
          <cell r="B1719">
            <v>41895</v>
          </cell>
        </row>
        <row r="1720">
          <cell r="B1720">
            <v>41896</v>
          </cell>
        </row>
        <row r="1721">
          <cell r="B1721">
            <v>41897</v>
          </cell>
        </row>
        <row r="1722">
          <cell r="B1722">
            <v>41898</v>
          </cell>
        </row>
        <row r="1723">
          <cell r="B1723">
            <v>41899</v>
          </cell>
        </row>
        <row r="1724">
          <cell r="B1724">
            <v>41900</v>
          </cell>
        </row>
        <row r="1725">
          <cell r="B1725">
            <v>41901</v>
          </cell>
        </row>
        <row r="1726">
          <cell r="B1726">
            <v>41902</v>
          </cell>
        </row>
        <row r="1727">
          <cell r="B1727">
            <v>41903</v>
          </cell>
        </row>
        <row r="1728">
          <cell r="B1728">
            <v>41904</v>
          </cell>
        </row>
        <row r="1729">
          <cell r="B1729">
            <v>41905</v>
          </cell>
        </row>
        <row r="1730">
          <cell r="B1730">
            <v>41906</v>
          </cell>
        </row>
        <row r="1731">
          <cell r="B1731">
            <v>41907</v>
          </cell>
        </row>
        <row r="1732">
          <cell r="B1732">
            <v>41908</v>
          </cell>
        </row>
        <row r="1733">
          <cell r="B1733">
            <v>41909</v>
          </cell>
        </row>
        <row r="1734">
          <cell r="B1734">
            <v>41910</v>
          </cell>
        </row>
        <row r="1735">
          <cell r="B1735">
            <v>41911</v>
          </cell>
        </row>
        <row r="1736">
          <cell r="B1736">
            <v>41912</v>
          </cell>
        </row>
        <row r="1737">
          <cell r="B1737">
            <v>41913</v>
          </cell>
        </row>
        <row r="1738">
          <cell r="B1738">
            <v>41914</v>
          </cell>
        </row>
        <row r="1739">
          <cell r="B1739">
            <v>41915</v>
          </cell>
        </row>
        <row r="1740">
          <cell r="B1740">
            <v>41916</v>
          </cell>
        </row>
        <row r="1741">
          <cell r="B1741">
            <v>41917</v>
          </cell>
        </row>
        <row r="1742">
          <cell r="B1742">
            <v>41918</v>
          </cell>
        </row>
        <row r="1743">
          <cell r="B1743">
            <v>41919</v>
          </cell>
        </row>
        <row r="1744">
          <cell r="B1744">
            <v>41920</v>
          </cell>
        </row>
        <row r="1745">
          <cell r="B1745">
            <v>41921</v>
          </cell>
        </row>
        <row r="1746">
          <cell r="B1746">
            <v>41922</v>
          </cell>
        </row>
        <row r="1747">
          <cell r="B1747">
            <v>41923</v>
          </cell>
        </row>
        <row r="1748">
          <cell r="B1748">
            <v>41924</v>
          </cell>
        </row>
        <row r="1749">
          <cell r="B1749">
            <v>41925</v>
          </cell>
        </row>
        <row r="1750">
          <cell r="B1750">
            <v>41926</v>
          </cell>
        </row>
        <row r="1751">
          <cell r="B1751">
            <v>41927</v>
          </cell>
        </row>
        <row r="1752">
          <cell r="B1752">
            <v>41928</v>
          </cell>
        </row>
        <row r="1753">
          <cell r="B1753">
            <v>41929</v>
          </cell>
        </row>
        <row r="1754">
          <cell r="B1754">
            <v>41930</v>
          </cell>
        </row>
        <row r="1755">
          <cell r="B1755">
            <v>41931</v>
          </cell>
        </row>
        <row r="1756">
          <cell r="B1756">
            <v>41932</v>
          </cell>
        </row>
        <row r="1757">
          <cell r="B1757">
            <v>41933</v>
          </cell>
        </row>
        <row r="1758">
          <cell r="B1758">
            <v>41934</v>
          </cell>
        </row>
        <row r="1759">
          <cell r="B1759">
            <v>41935</v>
          </cell>
        </row>
        <row r="1760">
          <cell r="B1760">
            <v>41936</v>
          </cell>
        </row>
        <row r="1761">
          <cell r="B1761">
            <v>41937</v>
          </cell>
        </row>
        <row r="1762">
          <cell r="B1762">
            <v>41938</v>
          </cell>
        </row>
        <row r="1763">
          <cell r="B1763">
            <v>41939</v>
          </cell>
        </row>
        <row r="1764">
          <cell r="B1764">
            <v>41940</v>
          </cell>
        </row>
        <row r="1765">
          <cell r="B1765">
            <v>41941</v>
          </cell>
        </row>
        <row r="1766">
          <cell r="B1766">
            <v>41942</v>
          </cell>
        </row>
        <row r="1767">
          <cell r="B1767">
            <v>41943</v>
          </cell>
        </row>
        <row r="1768">
          <cell r="B1768">
            <v>41944</v>
          </cell>
        </row>
        <row r="1769">
          <cell r="B1769">
            <v>41945</v>
          </cell>
        </row>
        <row r="1770">
          <cell r="B1770">
            <v>41946</v>
          </cell>
        </row>
        <row r="1771">
          <cell r="B1771">
            <v>41947</v>
          </cell>
        </row>
        <row r="1772">
          <cell r="B1772">
            <v>41948</v>
          </cell>
        </row>
        <row r="1773">
          <cell r="B1773">
            <v>41949</v>
          </cell>
        </row>
        <row r="1774">
          <cell r="B1774">
            <v>41950</v>
          </cell>
        </row>
        <row r="1775">
          <cell r="B1775">
            <v>41951</v>
          </cell>
        </row>
        <row r="1776">
          <cell r="B1776">
            <v>41952</v>
          </cell>
        </row>
        <row r="1777">
          <cell r="B1777">
            <v>41953</v>
          </cell>
        </row>
        <row r="1778">
          <cell r="B1778">
            <v>41954</v>
          </cell>
        </row>
        <row r="1779">
          <cell r="B1779">
            <v>41955</v>
          </cell>
        </row>
        <row r="1780">
          <cell r="B1780">
            <v>41956</v>
          </cell>
        </row>
        <row r="1781">
          <cell r="B1781">
            <v>41957</v>
          </cell>
        </row>
        <row r="1782">
          <cell r="B1782">
            <v>41958</v>
          </cell>
        </row>
        <row r="1783">
          <cell r="B1783">
            <v>41959</v>
          </cell>
        </row>
        <row r="1784">
          <cell r="B1784">
            <v>41960</v>
          </cell>
        </row>
        <row r="1785">
          <cell r="B1785">
            <v>41961</v>
          </cell>
        </row>
        <row r="1786">
          <cell r="B1786">
            <v>41962</v>
          </cell>
        </row>
        <row r="1787">
          <cell r="B1787">
            <v>41963</v>
          </cell>
        </row>
        <row r="1788">
          <cell r="B1788">
            <v>41964</v>
          </cell>
        </row>
        <row r="1789">
          <cell r="B1789">
            <v>41965</v>
          </cell>
        </row>
        <row r="1790">
          <cell r="B1790">
            <v>41966</v>
          </cell>
        </row>
        <row r="1791">
          <cell r="B1791">
            <v>41967</v>
          </cell>
        </row>
        <row r="1792">
          <cell r="B1792">
            <v>41968</v>
          </cell>
        </row>
        <row r="1793">
          <cell r="B1793">
            <v>41969</v>
          </cell>
        </row>
        <row r="1794">
          <cell r="B1794">
            <v>41970</v>
          </cell>
        </row>
        <row r="1795">
          <cell r="B1795">
            <v>41971</v>
          </cell>
        </row>
        <row r="1796">
          <cell r="B1796">
            <v>41972</v>
          </cell>
        </row>
        <row r="1797">
          <cell r="B1797">
            <v>41973</v>
          </cell>
        </row>
        <row r="1798">
          <cell r="B1798">
            <v>41974</v>
          </cell>
        </row>
        <row r="1799">
          <cell r="B1799">
            <v>41975</v>
          </cell>
        </row>
        <row r="1800">
          <cell r="B1800">
            <v>41976</v>
          </cell>
        </row>
        <row r="1801">
          <cell r="B1801">
            <v>41977</v>
          </cell>
        </row>
        <row r="1802">
          <cell r="B1802">
            <v>41978</v>
          </cell>
        </row>
        <row r="1803">
          <cell r="B1803">
            <v>41979</v>
          </cell>
        </row>
        <row r="1804">
          <cell r="B1804">
            <v>41980</v>
          </cell>
        </row>
        <row r="1805">
          <cell r="B1805">
            <v>41981</v>
          </cell>
        </row>
        <row r="1806">
          <cell r="B1806">
            <v>41982</v>
          </cell>
        </row>
        <row r="1807">
          <cell r="B1807">
            <v>41983</v>
          </cell>
        </row>
        <row r="1808">
          <cell r="B1808">
            <v>41984</v>
          </cell>
        </row>
        <row r="1809">
          <cell r="B1809">
            <v>41985</v>
          </cell>
        </row>
        <row r="1810">
          <cell r="B1810">
            <v>41986</v>
          </cell>
        </row>
        <row r="1811">
          <cell r="B1811">
            <v>41987</v>
          </cell>
        </row>
        <row r="1812">
          <cell r="B1812">
            <v>41988</v>
          </cell>
        </row>
        <row r="1813">
          <cell r="B1813">
            <v>41989</v>
          </cell>
        </row>
        <row r="1814">
          <cell r="B1814">
            <v>41990</v>
          </cell>
        </row>
        <row r="1815">
          <cell r="B1815">
            <v>41991</v>
          </cell>
        </row>
        <row r="1816">
          <cell r="B1816">
            <v>41992</v>
          </cell>
        </row>
        <row r="1817">
          <cell r="B1817">
            <v>41993</v>
          </cell>
        </row>
        <row r="1818">
          <cell r="B1818">
            <v>41994</v>
          </cell>
        </row>
        <row r="1819">
          <cell r="B1819">
            <v>41995</v>
          </cell>
        </row>
        <row r="1820">
          <cell r="B1820">
            <v>41996</v>
          </cell>
        </row>
        <row r="1821">
          <cell r="B1821">
            <v>41997</v>
          </cell>
        </row>
        <row r="1822">
          <cell r="B1822">
            <v>41998</v>
          </cell>
        </row>
        <row r="1823">
          <cell r="B1823">
            <v>41999</v>
          </cell>
        </row>
        <row r="1824">
          <cell r="B1824">
            <v>42000</v>
          </cell>
        </row>
        <row r="1825">
          <cell r="B1825">
            <v>42001</v>
          </cell>
        </row>
        <row r="1826">
          <cell r="B1826">
            <v>42002</v>
          </cell>
        </row>
        <row r="1827">
          <cell r="B1827">
            <v>42003</v>
          </cell>
        </row>
        <row r="1828">
          <cell r="B1828">
            <v>42004</v>
          </cell>
        </row>
        <row r="1829">
          <cell r="B1829">
            <v>42005</v>
          </cell>
        </row>
        <row r="1830">
          <cell r="B1830">
            <v>42006</v>
          </cell>
        </row>
        <row r="1831">
          <cell r="B1831">
            <v>42007</v>
          </cell>
        </row>
        <row r="1832">
          <cell r="B1832">
            <v>42008</v>
          </cell>
        </row>
        <row r="1833">
          <cell r="B1833">
            <v>42009</v>
          </cell>
        </row>
        <row r="1834">
          <cell r="B1834">
            <v>42010</v>
          </cell>
        </row>
        <row r="1835">
          <cell r="B1835">
            <v>42011</v>
          </cell>
        </row>
        <row r="1836">
          <cell r="B1836">
            <v>42012</v>
          </cell>
        </row>
        <row r="1837">
          <cell r="B1837">
            <v>42013</v>
          </cell>
        </row>
        <row r="1838">
          <cell r="B1838">
            <v>42014</v>
          </cell>
        </row>
        <row r="1839">
          <cell r="B1839">
            <v>42015</v>
          </cell>
        </row>
        <row r="1840">
          <cell r="B1840">
            <v>42016</v>
          </cell>
        </row>
        <row r="1841">
          <cell r="B1841">
            <v>42017</v>
          </cell>
        </row>
        <row r="1842">
          <cell r="B1842">
            <v>42018</v>
          </cell>
        </row>
        <row r="1843">
          <cell r="B1843">
            <v>42019</v>
          </cell>
        </row>
        <row r="1844">
          <cell r="B1844">
            <v>42020</v>
          </cell>
        </row>
        <row r="1845">
          <cell r="B1845">
            <v>42021</v>
          </cell>
        </row>
        <row r="1846">
          <cell r="B1846">
            <v>42022</v>
          </cell>
        </row>
        <row r="1847">
          <cell r="B1847">
            <v>42023</v>
          </cell>
        </row>
        <row r="1848">
          <cell r="B1848">
            <v>42024</v>
          </cell>
        </row>
        <row r="1849">
          <cell r="B1849">
            <v>42025</v>
          </cell>
        </row>
        <row r="1850">
          <cell r="B1850">
            <v>42026</v>
          </cell>
        </row>
        <row r="1851">
          <cell r="B1851">
            <v>42027</v>
          </cell>
        </row>
        <row r="1852">
          <cell r="B1852">
            <v>42028</v>
          </cell>
        </row>
        <row r="1853">
          <cell r="B1853">
            <v>42029</v>
          </cell>
        </row>
        <row r="1854">
          <cell r="B1854">
            <v>42030</v>
          </cell>
        </row>
        <row r="1855">
          <cell r="B1855">
            <v>42031</v>
          </cell>
        </row>
        <row r="1856">
          <cell r="B1856">
            <v>42032</v>
          </cell>
        </row>
        <row r="1857">
          <cell r="B1857">
            <v>42033</v>
          </cell>
        </row>
        <row r="1858">
          <cell r="B1858">
            <v>42034</v>
          </cell>
        </row>
        <row r="1859">
          <cell r="B1859">
            <v>42035</v>
          </cell>
        </row>
        <row r="1860">
          <cell r="B1860">
            <v>42036</v>
          </cell>
        </row>
        <row r="1861">
          <cell r="B1861">
            <v>42037</v>
          </cell>
        </row>
        <row r="1862">
          <cell r="B1862">
            <v>42038</v>
          </cell>
        </row>
        <row r="1863">
          <cell r="B1863">
            <v>42039</v>
          </cell>
        </row>
        <row r="1864">
          <cell r="B1864">
            <v>42040</v>
          </cell>
        </row>
        <row r="1865">
          <cell r="B1865">
            <v>42041</v>
          </cell>
        </row>
        <row r="1866">
          <cell r="B1866">
            <v>42042</v>
          </cell>
        </row>
        <row r="1867">
          <cell r="B1867">
            <v>42043</v>
          </cell>
        </row>
        <row r="1868">
          <cell r="B1868">
            <v>42044</v>
          </cell>
        </row>
        <row r="1869">
          <cell r="B1869">
            <v>42045</v>
          </cell>
        </row>
        <row r="1870">
          <cell r="B1870">
            <v>42046</v>
          </cell>
        </row>
        <row r="1871">
          <cell r="B1871">
            <v>42047</v>
          </cell>
        </row>
        <row r="1872">
          <cell r="B1872">
            <v>42048</v>
          </cell>
        </row>
        <row r="1873">
          <cell r="B1873">
            <v>42049</v>
          </cell>
        </row>
        <row r="1874">
          <cell r="B1874">
            <v>42050</v>
          </cell>
        </row>
        <row r="1875">
          <cell r="B1875">
            <v>42051</v>
          </cell>
        </row>
        <row r="1876">
          <cell r="B1876">
            <v>42052</v>
          </cell>
        </row>
        <row r="1877">
          <cell r="B1877">
            <v>42053</v>
          </cell>
        </row>
        <row r="1878">
          <cell r="B1878">
            <v>42054</v>
          </cell>
        </row>
        <row r="1879">
          <cell r="B1879">
            <v>42055</v>
          </cell>
        </row>
        <row r="1880">
          <cell r="B1880">
            <v>42056</v>
          </cell>
        </row>
        <row r="1881">
          <cell r="B1881">
            <v>42057</v>
          </cell>
        </row>
        <row r="1882">
          <cell r="B1882">
            <v>42058</v>
          </cell>
        </row>
        <row r="1883">
          <cell r="B1883">
            <v>42059</v>
          </cell>
        </row>
        <row r="1884">
          <cell r="B1884">
            <v>42060</v>
          </cell>
        </row>
        <row r="1885">
          <cell r="B1885">
            <v>42061</v>
          </cell>
        </row>
        <row r="1886">
          <cell r="B1886">
            <v>42062</v>
          </cell>
        </row>
        <row r="1887">
          <cell r="B1887">
            <v>42063</v>
          </cell>
        </row>
        <row r="1888">
          <cell r="B1888">
            <v>42064</v>
          </cell>
        </row>
        <row r="1889">
          <cell r="B1889">
            <v>42065</v>
          </cell>
        </row>
        <row r="1890">
          <cell r="B1890">
            <v>42066</v>
          </cell>
        </row>
        <row r="1891">
          <cell r="B1891">
            <v>42067</v>
          </cell>
        </row>
        <row r="1892">
          <cell r="B1892">
            <v>42068</v>
          </cell>
        </row>
        <row r="1893">
          <cell r="B1893">
            <v>42069</v>
          </cell>
        </row>
        <row r="1894">
          <cell r="B1894">
            <v>42070</v>
          </cell>
        </row>
        <row r="1895">
          <cell r="B1895">
            <v>42071</v>
          </cell>
        </row>
        <row r="1896">
          <cell r="B1896">
            <v>42072</v>
          </cell>
        </row>
        <row r="1897">
          <cell r="B1897">
            <v>42073</v>
          </cell>
        </row>
        <row r="1898">
          <cell r="B1898">
            <v>42074</v>
          </cell>
        </row>
        <row r="1899">
          <cell r="B1899">
            <v>42075</v>
          </cell>
        </row>
        <row r="1900">
          <cell r="B1900">
            <v>42076</v>
          </cell>
        </row>
        <row r="1901">
          <cell r="B1901">
            <v>42077</v>
          </cell>
        </row>
        <row r="1902">
          <cell r="B1902">
            <v>42078</v>
          </cell>
        </row>
        <row r="1903">
          <cell r="B1903">
            <v>42079</v>
          </cell>
        </row>
        <row r="1904">
          <cell r="B1904">
            <v>42080</v>
          </cell>
        </row>
        <row r="1905">
          <cell r="B1905">
            <v>42081</v>
          </cell>
        </row>
        <row r="1906">
          <cell r="B1906">
            <v>42082</v>
          </cell>
        </row>
        <row r="1907">
          <cell r="B1907">
            <v>42083</v>
          </cell>
        </row>
        <row r="1908">
          <cell r="B1908">
            <v>42084</v>
          </cell>
        </row>
        <row r="1909">
          <cell r="B1909">
            <v>42085</v>
          </cell>
        </row>
        <row r="1910">
          <cell r="B1910">
            <v>42086</v>
          </cell>
        </row>
        <row r="1911">
          <cell r="B1911">
            <v>42087</v>
          </cell>
        </row>
        <row r="1912">
          <cell r="B1912">
            <v>42088</v>
          </cell>
        </row>
        <row r="1913">
          <cell r="B1913">
            <v>42089</v>
          </cell>
        </row>
        <row r="1914">
          <cell r="B1914">
            <v>42090</v>
          </cell>
        </row>
        <row r="1915">
          <cell r="B1915">
            <v>42091</v>
          </cell>
        </row>
        <row r="1916">
          <cell r="B1916">
            <v>42092</v>
          </cell>
        </row>
        <row r="1917">
          <cell r="B1917">
            <v>42093</v>
          </cell>
        </row>
        <row r="1918">
          <cell r="B1918">
            <v>42094</v>
          </cell>
        </row>
        <row r="1919">
          <cell r="B1919">
            <v>42095</v>
          </cell>
        </row>
        <row r="1920">
          <cell r="B1920">
            <v>42096</v>
          </cell>
        </row>
        <row r="1921">
          <cell r="B1921">
            <v>42097</v>
          </cell>
        </row>
        <row r="1922">
          <cell r="B1922">
            <v>42098</v>
          </cell>
        </row>
        <row r="1923">
          <cell r="B1923">
            <v>42099</v>
          </cell>
        </row>
        <row r="1924">
          <cell r="B1924">
            <v>42100</v>
          </cell>
        </row>
        <row r="1925">
          <cell r="B1925">
            <v>42101</v>
          </cell>
        </row>
        <row r="1926">
          <cell r="B1926">
            <v>42102</v>
          </cell>
        </row>
        <row r="1927">
          <cell r="B1927">
            <v>42103</v>
          </cell>
        </row>
        <row r="1928">
          <cell r="B1928">
            <v>42104</v>
          </cell>
        </row>
        <row r="1929">
          <cell r="B1929">
            <v>42105</v>
          </cell>
        </row>
        <row r="1930">
          <cell r="B1930">
            <v>42106</v>
          </cell>
        </row>
        <row r="1931">
          <cell r="B1931">
            <v>42107</v>
          </cell>
        </row>
        <row r="1932">
          <cell r="B1932">
            <v>42108</v>
          </cell>
        </row>
        <row r="1933">
          <cell r="B1933">
            <v>42109</v>
          </cell>
        </row>
        <row r="1934">
          <cell r="B1934">
            <v>42110</v>
          </cell>
        </row>
        <row r="1935">
          <cell r="B1935">
            <v>42111</v>
          </cell>
        </row>
        <row r="1936">
          <cell r="B1936">
            <v>42112</v>
          </cell>
        </row>
        <row r="1937">
          <cell r="B1937">
            <v>42113</v>
          </cell>
        </row>
        <row r="1938">
          <cell r="B1938">
            <v>42114</v>
          </cell>
        </row>
        <row r="1939">
          <cell r="B1939">
            <v>42115</v>
          </cell>
        </row>
        <row r="1940">
          <cell r="B1940">
            <v>42116</v>
          </cell>
        </row>
        <row r="1941">
          <cell r="B1941">
            <v>42117</v>
          </cell>
        </row>
        <row r="1942">
          <cell r="B1942">
            <v>42118</v>
          </cell>
        </row>
        <row r="1943">
          <cell r="B1943">
            <v>42119</v>
          </cell>
        </row>
        <row r="1944">
          <cell r="B1944">
            <v>42120</v>
          </cell>
        </row>
        <row r="1945">
          <cell r="B1945">
            <v>42121</v>
          </cell>
        </row>
        <row r="1946">
          <cell r="B1946">
            <v>42122</v>
          </cell>
        </row>
        <row r="1947">
          <cell r="B1947">
            <v>42123</v>
          </cell>
        </row>
        <row r="1948">
          <cell r="B1948">
            <v>42124</v>
          </cell>
        </row>
        <row r="1949">
          <cell r="B1949">
            <v>42125</v>
          </cell>
        </row>
        <row r="1950">
          <cell r="B1950">
            <v>42126</v>
          </cell>
        </row>
        <row r="1951">
          <cell r="B1951">
            <v>42127</v>
          </cell>
        </row>
        <row r="1952">
          <cell r="B1952">
            <v>42128</v>
          </cell>
        </row>
        <row r="1953">
          <cell r="B1953">
            <v>42129</v>
          </cell>
        </row>
        <row r="1954">
          <cell r="B1954">
            <v>42130</v>
          </cell>
        </row>
        <row r="1955">
          <cell r="B1955">
            <v>42131</v>
          </cell>
        </row>
        <row r="1956">
          <cell r="B1956">
            <v>42132</v>
          </cell>
        </row>
        <row r="1957">
          <cell r="B1957">
            <v>42133</v>
          </cell>
        </row>
        <row r="1958">
          <cell r="B1958">
            <v>42134</v>
          </cell>
        </row>
        <row r="1959">
          <cell r="B1959">
            <v>42135</v>
          </cell>
        </row>
        <row r="1960">
          <cell r="B1960">
            <v>42136</v>
          </cell>
        </row>
        <row r="1961">
          <cell r="B1961">
            <v>42137</v>
          </cell>
        </row>
        <row r="1962">
          <cell r="B1962">
            <v>42138</v>
          </cell>
        </row>
        <row r="1963">
          <cell r="B1963">
            <v>42139</v>
          </cell>
        </row>
        <row r="1964">
          <cell r="B1964">
            <v>42140</v>
          </cell>
        </row>
        <row r="1965">
          <cell r="B1965">
            <v>42141</v>
          </cell>
        </row>
        <row r="1966">
          <cell r="B1966">
            <v>42142</v>
          </cell>
        </row>
        <row r="1967">
          <cell r="B1967">
            <v>42143</v>
          </cell>
        </row>
        <row r="1968">
          <cell r="B1968">
            <v>42144</v>
          </cell>
        </row>
        <row r="1969">
          <cell r="B1969">
            <v>42145</v>
          </cell>
        </row>
        <row r="1970">
          <cell r="B1970">
            <v>42146</v>
          </cell>
        </row>
        <row r="1971">
          <cell r="B1971">
            <v>42147</v>
          </cell>
        </row>
        <row r="1972">
          <cell r="B1972">
            <v>42148</v>
          </cell>
        </row>
        <row r="1973">
          <cell r="B1973">
            <v>42149</v>
          </cell>
        </row>
        <row r="1974">
          <cell r="B1974">
            <v>42150</v>
          </cell>
        </row>
        <row r="1975">
          <cell r="B1975">
            <v>42151</v>
          </cell>
        </row>
        <row r="1976">
          <cell r="B1976">
            <v>42152</v>
          </cell>
        </row>
        <row r="1977">
          <cell r="B1977">
            <v>42153</v>
          </cell>
        </row>
        <row r="1978">
          <cell r="B1978">
            <v>42154</v>
          </cell>
        </row>
        <row r="1979">
          <cell r="B1979">
            <v>42155</v>
          </cell>
        </row>
        <row r="1980">
          <cell r="B1980">
            <v>42156</v>
          </cell>
        </row>
        <row r="1981">
          <cell r="B1981">
            <v>42157</v>
          </cell>
        </row>
        <row r="1982">
          <cell r="B1982">
            <v>42158</v>
          </cell>
        </row>
        <row r="1983">
          <cell r="B1983">
            <v>42159</v>
          </cell>
        </row>
        <row r="1984">
          <cell r="B1984">
            <v>42160</v>
          </cell>
        </row>
        <row r="1985">
          <cell r="B1985">
            <v>42161</v>
          </cell>
        </row>
        <row r="1986">
          <cell r="B1986">
            <v>42162</v>
          </cell>
        </row>
        <row r="1987">
          <cell r="B1987">
            <v>42163</v>
          </cell>
        </row>
        <row r="1988">
          <cell r="B1988">
            <v>42164</v>
          </cell>
        </row>
        <row r="1989">
          <cell r="B1989">
            <v>42165</v>
          </cell>
        </row>
        <row r="1990">
          <cell r="B1990">
            <v>42166</v>
          </cell>
        </row>
        <row r="1991">
          <cell r="B1991">
            <v>42167</v>
          </cell>
        </row>
        <row r="1992">
          <cell r="B1992">
            <v>42168</v>
          </cell>
        </row>
        <row r="1993">
          <cell r="B1993">
            <v>42169</v>
          </cell>
        </row>
        <row r="1994">
          <cell r="B1994">
            <v>42170</v>
          </cell>
        </row>
        <row r="1995">
          <cell r="B1995">
            <v>42171</v>
          </cell>
        </row>
        <row r="1996">
          <cell r="B1996">
            <v>42172</v>
          </cell>
        </row>
        <row r="1997">
          <cell r="B1997">
            <v>42173</v>
          </cell>
        </row>
        <row r="1998">
          <cell r="B1998">
            <v>42174</v>
          </cell>
        </row>
        <row r="1999">
          <cell r="B1999">
            <v>42175</v>
          </cell>
        </row>
        <row r="2000">
          <cell r="B2000">
            <v>42176</v>
          </cell>
        </row>
        <row r="2001">
          <cell r="B2001">
            <v>42177</v>
          </cell>
        </row>
        <row r="2002">
          <cell r="B2002">
            <v>42178</v>
          </cell>
        </row>
        <row r="2003">
          <cell r="B2003">
            <v>42179</v>
          </cell>
        </row>
        <row r="2004">
          <cell r="B2004">
            <v>42180</v>
          </cell>
        </row>
        <row r="2005">
          <cell r="B2005">
            <v>42181</v>
          </cell>
        </row>
        <row r="2006">
          <cell r="B2006">
            <v>42182</v>
          </cell>
        </row>
        <row r="2007">
          <cell r="B2007">
            <v>42183</v>
          </cell>
        </row>
        <row r="2008">
          <cell r="B2008">
            <v>42184</v>
          </cell>
        </row>
        <row r="2009">
          <cell r="B2009">
            <v>42185</v>
          </cell>
        </row>
        <row r="2010">
          <cell r="B2010">
            <v>42186</v>
          </cell>
        </row>
        <row r="2011">
          <cell r="B2011">
            <v>42187</v>
          </cell>
        </row>
        <row r="2012">
          <cell r="B2012">
            <v>42188</v>
          </cell>
        </row>
        <row r="2013">
          <cell r="B2013">
            <v>42189</v>
          </cell>
        </row>
        <row r="2014">
          <cell r="B2014">
            <v>42190</v>
          </cell>
        </row>
        <row r="2015">
          <cell r="B2015">
            <v>42191</v>
          </cell>
        </row>
        <row r="2016">
          <cell r="B2016">
            <v>42192</v>
          </cell>
        </row>
        <row r="2017">
          <cell r="B2017">
            <v>42193</v>
          </cell>
        </row>
        <row r="2018">
          <cell r="B2018">
            <v>42194</v>
          </cell>
        </row>
        <row r="2019">
          <cell r="B2019">
            <v>42195</v>
          </cell>
        </row>
        <row r="2020">
          <cell r="B2020">
            <v>42196</v>
          </cell>
        </row>
        <row r="2021">
          <cell r="B2021">
            <v>42197</v>
          </cell>
        </row>
        <row r="2022">
          <cell r="B2022">
            <v>42198</v>
          </cell>
        </row>
        <row r="2023">
          <cell r="B2023">
            <v>42199</v>
          </cell>
        </row>
        <row r="2024">
          <cell r="B2024">
            <v>42200</v>
          </cell>
        </row>
        <row r="2025">
          <cell r="B2025">
            <v>42201</v>
          </cell>
        </row>
        <row r="2026">
          <cell r="B2026">
            <v>42202</v>
          </cell>
        </row>
        <row r="2027">
          <cell r="B2027">
            <v>42203</v>
          </cell>
        </row>
        <row r="2028">
          <cell r="B2028">
            <v>42204</v>
          </cell>
        </row>
        <row r="2029">
          <cell r="B2029">
            <v>42205</v>
          </cell>
        </row>
        <row r="2030">
          <cell r="B2030">
            <v>42206</v>
          </cell>
        </row>
        <row r="2031">
          <cell r="B2031">
            <v>42207</v>
          </cell>
        </row>
        <row r="2032">
          <cell r="B2032">
            <v>42208</v>
          </cell>
        </row>
        <row r="2033">
          <cell r="B2033">
            <v>42209</v>
          </cell>
        </row>
        <row r="2034">
          <cell r="B2034">
            <v>42210</v>
          </cell>
        </row>
        <row r="2035">
          <cell r="B2035">
            <v>42211</v>
          </cell>
        </row>
        <row r="2036">
          <cell r="B2036">
            <v>42212</v>
          </cell>
        </row>
        <row r="2037">
          <cell r="B2037">
            <v>42213</v>
          </cell>
        </row>
        <row r="2038">
          <cell r="B2038">
            <v>42214</v>
          </cell>
        </row>
        <row r="2039">
          <cell r="B2039">
            <v>42215</v>
          </cell>
        </row>
        <row r="2040">
          <cell r="B2040">
            <v>42216</v>
          </cell>
        </row>
        <row r="2041">
          <cell r="B2041">
            <v>42217</v>
          </cell>
        </row>
        <row r="2042">
          <cell r="B2042">
            <v>42218</v>
          </cell>
        </row>
        <row r="2043">
          <cell r="B2043">
            <v>42219</v>
          </cell>
        </row>
        <row r="2044">
          <cell r="B2044">
            <v>42220</v>
          </cell>
        </row>
        <row r="2045">
          <cell r="B2045">
            <v>42221</v>
          </cell>
        </row>
        <row r="2046">
          <cell r="B2046">
            <v>42222</v>
          </cell>
        </row>
        <row r="2047">
          <cell r="B2047">
            <v>42223</v>
          </cell>
        </row>
        <row r="2048">
          <cell r="B2048">
            <v>42224</v>
          </cell>
        </row>
        <row r="2049">
          <cell r="B2049">
            <v>42225</v>
          </cell>
        </row>
        <row r="2050">
          <cell r="B2050">
            <v>42226</v>
          </cell>
        </row>
        <row r="2051">
          <cell r="B2051">
            <v>42227</v>
          </cell>
        </row>
        <row r="2052">
          <cell r="B2052">
            <v>42228</v>
          </cell>
        </row>
        <row r="2053">
          <cell r="B2053">
            <v>42229</v>
          </cell>
        </row>
        <row r="2054">
          <cell r="B2054">
            <v>42230</v>
          </cell>
        </row>
        <row r="2055">
          <cell r="B2055">
            <v>42231</v>
          </cell>
        </row>
        <row r="2056">
          <cell r="B2056">
            <v>42232</v>
          </cell>
        </row>
        <row r="2057">
          <cell r="B2057">
            <v>42233</v>
          </cell>
        </row>
        <row r="2058">
          <cell r="B2058">
            <v>42234</v>
          </cell>
        </row>
        <row r="2059">
          <cell r="B2059">
            <v>42235</v>
          </cell>
        </row>
        <row r="2060">
          <cell r="B2060">
            <v>42236</v>
          </cell>
        </row>
        <row r="2061">
          <cell r="B2061">
            <v>42237</v>
          </cell>
        </row>
        <row r="2062">
          <cell r="B2062">
            <v>42238</v>
          </cell>
        </row>
        <row r="2063">
          <cell r="B2063">
            <v>42239</v>
          </cell>
        </row>
        <row r="2064">
          <cell r="B2064">
            <v>42240</v>
          </cell>
        </row>
        <row r="2065">
          <cell r="B2065">
            <v>42241</v>
          </cell>
        </row>
        <row r="2066">
          <cell r="B2066">
            <v>42242</v>
          </cell>
        </row>
        <row r="2067">
          <cell r="B2067">
            <v>42243</v>
          </cell>
        </row>
        <row r="2068">
          <cell r="B2068">
            <v>42244</v>
          </cell>
        </row>
        <row r="2069">
          <cell r="B2069">
            <v>42245</v>
          </cell>
        </row>
        <row r="2070">
          <cell r="B2070">
            <v>42246</v>
          </cell>
        </row>
        <row r="2071">
          <cell r="B2071">
            <v>42247</v>
          </cell>
        </row>
        <row r="2072">
          <cell r="B2072">
            <v>42248</v>
          </cell>
        </row>
        <row r="2073">
          <cell r="B2073">
            <v>42249</v>
          </cell>
        </row>
        <row r="2074">
          <cell r="B2074">
            <v>42250</v>
          </cell>
        </row>
        <row r="2075">
          <cell r="B2075">
            <v>42251</v>
          </cell>
        </row>
        <row r="2076">
          <cell r="B2076">
            <v>42252</v>
          </cell>
        </row>
        <row r="2077">
          <cell r="B2077">
            <v>42253</v>
          </cell>
        </row>
        <row r="2078">
          <cell r="B2078">
            <v>42254</v>
          </cell>
        </row>
        <row r="2079">
          <cell r="B2079">
            <v>42255</v>
          </cell>
        </row>
        <row r="2080">
          <cell r="B2080">
            <v>42256</v>
          </cell>
        </row>
        <row r="2081">
          <cell r="B2081">
            <v>42257</v>
          </cell>
        </row>
        <row r="2082">
          <cell r="B2082">
            <v>42258</v>
          </cell>
        </row>
        <row r="2083">
          <cell r="B2083">
            <v>42259</v>
          </cell>
        </row>
        <row r="2084">
          <cell r="B2084">
            <v>42260</v>
          </cell>
        </row>
        <row r="2085">
          <cell r="B2085">
            <v>42261</v>
          </cell>
        </row>
        <row r="2086">
          <cell r="B2086">
            <v>42262</v>
          </cell>
        </row>
        <row r="2087">
          <cell r="B2087">
            <v>42263</v>
          </cell>
        </row>
        <row r="2088">
          <cell r="B2088">
            <v>42264</v>
          </cell>
        </row>
        <row r="2089">
          <cell r="B2089">
            <v>42265</v>
          </cell>
        </row>
        <row r="2090">
          <cell r="B2090">
            <v>42266</v>
          </cell>
        </row>
        <row r="2091">
          <cell r="B2091">
            <v>42267</v>
          </cell>
        </row>
        <row r="2092">
          <cell r="B2092">
            <v>42268</v>
          </cell>
        </row>
        <row r="2093">
          <cell r="B2093">
            <v>42269</v>
          </cell>
        </row>
        <row r="2094">
          <cell r="B2094">
            <v>42270</v>
          </cell>
        </row>
        <row r="2095">
          <cell r="B2095">
            <v>42271</v>
          </cell>
        </row>
        <row r="2096">
          <cell r="B2096">
            <v>42272</v>
          </cell>
        </row>
        <row r="2097">
          <cell r="B2097">
            <v>42273</v>
          </cell>
        </row>
        <row r="2098">
          <cell r="B2098">
            <v>42274</v>
          </cell>
        </row>
        <row r="2099">
          <cell r="B2099">
            <v>42275</v>
          </cell>
        </row>
        <row r="2100">
          <cell r="B2100">
            <v>42276</v>
          </cell>
        </row>
        <row r="2101">
          <cell r="B2101">
            <v>42277</v>
          </cell>
        </row>
        <row r="2102">
          <cell r="B2102">
            <v>42278</v>
          </cell>
        </row>
        <row r="2103">
          <cell r="B2103">
            <v>42279</v>
          </cell>
        </row>
        <row r="2104">
          <cell r="B2104">
            <v>42280</v>
          </cell>
        </row>
        <row r="2105">
          <cell r="B2105">
            <v>42281</v>
          </cell>
        </row>
        <row r="2106">
          <cell r="B2106">
            <v>42282</v>
          </cell>
        </row>
        <row r="2107">
          <cell r="B2107">
            <v>42283</v>
          </cell>
        </row>
        <row r="2108">
          <cell r="B2108">
            <v>42284</v>
          </cell>
        </row>
        <row r="2109">
          <cell r="B2109">
            <v>42285</v>
          </cell>
        </row>
        <row r="2110">
          <cell r="B2110">
            <v>42286</v>
          </cell>
        </row>
        <row r="2111">
          <cell r="B2111">
            <v>42287</v>
          </cell>
        </row>
        <row r="2112">
          <cell r="B2112">
            <v>42288</v>
          </cell>
        </row>
        <row r="2113">
          <cell r="B2113">
            <v>42289</v>
          </cell>
        </row>
        <row r="2114">
          <cell r="B2114">
            <v>42290</v>
          </cell>
        </row>
        <row r="2115">
          <cell r="B2115">
            <v>42291</v>
          </cell>
        </row>
        <row r="2116">
          <cell r="B2116">
            <v>42292</v>
          </cell>
        </row>
        <row r="2117">
          <cell r="B2117">
            <v>42293</v>
          </cell>
        </row>
        <row r="2118">
          <cell r="B2118">
            <v>42294</v>
          </cell>
        </row>
        <row r="2119">
          <cell r="B2119">
            <v>42295</v>
          </cell>
        </row>
        <row r="2120">
          <cell r="B2120">
            <v>42296</v>
          </cell>
        </row>
        <row r="2121">
          <cell r="B2121">
            <v>42297</v>
          </cell>
        </row>
        <row r="2122">
          <cell r="B2122">
            <v>42298</v>
          </cell>
        </row>
        <row r="2123">
          <cell r="B2123">
            <v>42299</v>
          </cell>
        </row>
        <row r="2124">
          <cell r="B2124">
            <v>42300</v>
          </cell>
        </row>
        <row r="2125">
          <cell r="B2125">
            <v>42301</v>
          </cell>
        </row>
        <row r="2126">
          <cell r="B2126">
            <v>42302</v>
          </cell>
        </row>
        <row r="2127">
          <cell r="B2127">
            <v>42303</v>
          </cell>
        </row>
        <row r="2128">
          <cell r="B2128">
            <v>42304</v>
          </cell>
        </row>
        <row r="2129">
          <cell r="B2129">
            <v>42305</v>
          </cell>
        </row>
        <row r="2130">
          <cell r="B2130">
            <v>42306</v>
          </cell>
        </row>
        <row r="2131">
          <cell r="B2131">
            <v>42307</v>
          </cell>
        </row>
        <row r="2132">
          <cell r="B2132">
            <v>42308</v>
          </cell>
        </row>
        <row r="2133">
          <cell r="B2133">
            <v>42309</v>
          </cell>
        </row>
        <row r="2134">
          <cell r="B2134">
            <v>42310</v>
          </cell>
        </row>
        <row r="2135">
          <cell r="B2135">
            <v>42311</v>
          </cell>
        </row>
        <row r="2136">
          <cell r="B2136">
            <v>42312</v>
          </cell>
        </row>
        <row r="2137">
          <cell r="B2137">
            <v>42313</v>
          </cell>
        </row>
        <row r="2138">
          <cell r="B2138">
            <v>42314</v>
          </cell>
        </row>
        <row r="2139">
          <cell r="B2139">
            <v>42315</v>
          </cell>
        </row>
        <row r="2140">
          <cell r="B2140">
            <v>42316</v>
          </cell>
        </row>
        <row r="2141">
          <cell r="B2141">
            <v>42317</v>
          </cell>
        </row>
        <row r="2142">
          <cell r="B2142">
            <v>42318</v>
          </cell>
        </row>
        <row r="2143">
          <cell r="B2143">
            <v>42319</v>
          </cell>
        </row>
        <row r="2144">
          <cell r="B2144">
            <v>42320</v>
          </cell>
        </row>
        <row r="2145">
          <cell r="B2145">
            <v>42321</v>
          </cell>
        </row>
        <row r="2146">
          <cell r="B2146">
            <v>42322</v>
          </cell>
        </row>
        <row r="2147">
          <cell r="B2147">
            <v>42323</v>
          </cell>
        </row>
        <row r="2148">
          <cell r="B2148">
            <v>42324</v>
          </cell>
        </row>
        <row r="2149">
          <cell r="B2149">
            <v>42325</v>
          </cell>
        </row>
        <row r="2150">
          <cell r="B2150">
            <v>42326</v>
          </cell>
        </row>
        <row r="2151">
          <cell r="B2151">
            <v>42327</v>
          </cell>
        </row>
        <row r="2152">
          <cell r="B2152">
            <v>42328</v>
          </cell>
        </row>
        <row r="2153">
          <cell r="B2153">
            <v>42329</v>
          </cell>
        </row>
        <row r="2154">
          <cell r="B2154">
            <v>42330</v>
          </cell>
        </row>
        <row r="2155">
          <cell r="B2155">
            <v>42331</v>
          </cell>
        </row>
        <row r="2156">
          <cell r="B2156">
            <v>42332</v>
          </cell>
        </row>
        <row r="2157">
          <cell r="B2157">
            <v>42333</v>
          </cell>
        </row>
        <row r="2158">
          <cell r="B2158">
            <v>42334</v>
          </cell>
        </row>
        <row r="2159">
          <cell r="B2159">
            <v>42335</v>
          </cell>
        </row>
        <row r="2160">
          <cell r="B2160">
            <v>42336</v>
          </cell>
        </row>
        <row r="2161">
          <cell r="B2161">
            <v>42337</v>
          </cell>
        </row>
        <row r="2162">
          <cell r="B2162">
            <v>42338</v>
          </cell>
        </row>
        <row r="2163">
          <cell r="B2163">
            <v>42339</v>
          </cell>
        </row>
        <row r="2164">
          <cell r="B2164">
            <v>42340</v>
          </cell>
        </row>
        <row r="2165">
          <cell r="B2165">
            <v>42341</v>
          </cell>
        </row>
        <row r="2166">
          <cell r="B2166">
            <v>42342</v>
          </cell>
        </row>
        <row r="2167">
          <cell r="B2167">
            <v>42343</v>
          </cell>
        </row>
        <row r="2168">
          <cell r="B2168">
            <v>42344</v>
          </cell>
        </row>
        <row r="2169">
          <cell r="B2169">
            <v>42345</v>
          </cell>
        </row>
        <row r="2170">
          <cell r="B2170">
            <v>42346</v>
          </cell>
        </row>
        <row r="2171">
          <cell r="B2171">
            <v>42347</v>
          </cell>
        </row>
        <row r="2172">
          <cell r="B2172">
            <v>42348</v>
          </cell>
        </row>
        <row r="2173">
          <cell r="B2173">
            <v>42349</v>
          </cell>
        </row>
        <row r="2174">
          <cell r="B2174">
            <v>42350</v>
          </cell>
        </row>
        <row r="2175">
          <cell r="B2175">
            <v>42351</v>
          </cell>
        </row>
        <row r="2176">
          <cell r="B2176">
            <v>42352</v>
          </cell>
        </row>
        <row r="2177">
          <cell r="B2177">
            <v>42353</v>
          </cell>
        </row>
        <row r="2178">
          <cell r="B2178">
            <v>42354</v>
          </cell>
        </row>
        <row r="2179">
          <cell r="B2179">
            <v>42355</v>
          </cell>
        </row>
        <row r="2180">
          <cell r="B2180">
            <v>42356</v>
          </cell>
        </row>
        <row r="2181">
          <cell r="B2181">
            <v>42357</v>
          </cell>
        </row>
        <row r="2182">
          <cell r="B2182">
            <v>42358</v>
          </cell>
        </row>
        <row r="2183">
          <cell r="B2183">
            <v>42359</v>
          </cell>
        </row>
        <row r="2184">
          <cell r="B2184">
            <v>42360</v>
          </cell>
        </row>
        <row r="2185">
          <cell r="B2185">
            <v>42361</v>
          </cell>
        </row>
        <row r="2186">
          <cell r="B2186">
            <v>42362</v>
          </cell>
        </row>
        <row r="2187">
          <cell r="B2187">
            <v>42363</v>
          </cell>
        </row>
        <row r="2188">
          <cell r="B2188">
            <v>42364</v>
          </cell>
        </row>
        <row r="2189">
          <cell r="B2189">
            <v>42365</v>
          </cell>
        </row>
        <row r="2190">
          <cell r="B2190">
            <v>42366</v>
          </cell>
        </row>
        <row r="2191">
          <cell r="B2191">
            <v>42367</v>
          </cell>
        </row>
        <row r="2192">
          <cell r="B2192">
            <v>42368</v>
          </cell>
        </row>
        <row r="2193">
          <cell r="B2193">
            <v>42369</v>
          </cell>
        </row>
        <row r="2194">
          <cell r="B2194">
            <v>42370</v>
          </cell>
        </row>
        <row r="2195">
          <cell r="B2195">
            <v>42371</v>
          </cell>
        </row>
        <row r="2196">
          <cell r="B2196">
            <v>42372</v>
          </cell>
        </row>
        <row r="2197">
          <cell r="B2197">
            <v>42373</v>
          </cell>
        </row>
        <row r="2198">
          <cell r="B2198">
            <v>42374</v>
          </cell>
        </row>
        <row r="2199">
          <cell r="B2199">
            <v>42375</v>
          </cell>
        </row>
        <row r="2200">
          <cell r="B2200">
            <v>42376</v>
          </cell>
        </row>
        <row r="2201">
          <cell r="B2201">
            <v>42377</v>
          </cell>
        </row>
        <row r="2202">
          <cell r="B2202">
            <v>42378</v>
          </cell>
        </row>
        <row r="2203">
          <cell r="B2203">
            <v>42379</v>
          </cell>
        </row>
        <row r="2204">
          <cell r="B2204">
            <v>42380</v>
          </cell>
        </row>
        <row r="2205">
          <cell r="B2205">
            <v>42381</v>
          </cell>
        </row>
        <row r="2206">
          <cell r="B2206">
            <v>42382</v>
          </cell>
        </row>
        <row r="2207">
          <cell r="B2207">
            <v>42383</v>
          </cell>
        </row>
        <row r="2208">
          <cell r="B2208">
            <v>42384</v>
          </cell>
        </row>
        <row r="2209">
          <cell r="B2209">
            <v>42385</v>
          </cell>
        </row>
        <row r="2210">
          <cell r="B2210">
            <v>42386</v>
          </cell>
        </row>
        <row r="2211">
          <cell r="B2211">
            <v>42387</v>
          </cell>
        </row>
        <row r="2212">
          <cell r="B2212">
            <v>42388</v>
          </cell>
        </row>
        <row r="2213">
          <cell r="B2213">
            <v>42389</v>
          </cell>
        </row>
        <row r="2214">
          <cell r="B2214">
            <v>42390</v>
          </cell>
        </row>
        <row r="2215">
          <cell r="B2215">
            <v>42391</v>
          </cell>
        </row>
        <row r="2216">
          <cell r="B2216">
            <v>42392</v>
          </cell>
        </row>
        <row r="2217">
          <cell r="B2217">
            <v>42393</v>
          </cell>
        </row>
        <row r="2218">
          <cell r="B2218">
            <v>42394</v>
          </cell>
        </row>
        <row r="2219">
          <cell r="B2219">
            <v>42395</v>
          </cell>
        </row>
        <row r="2220">
          <cell r="B2220">
            <v>42396</v>
          </cell>
        </row>
        <row r="2221">
          <cell r="B2221">
            <v>42397</v>
          </cell>
        </row>
        <row r="2222">
          <cell r="B2222">
            <v>42398</v>
          </cell>
        </row>
        <row r="2223">
          <cell r="B2223">
            <v>42399</v>
          </cell>
        </row>
        <row r="2224">
          <cell r="B2224">
            <v>42400</v>
          </cell>
        </row>
        <row r="2225">
          <cell r="B2225">
            <v>42401</v>
          </cell>
        </row>
        <row r="2226">
          <cell r="B2226">
            <v>42402</v>
          </cell>
        </row>
        <row r="2227">
          <cell r="B2227">
            <v>42403</v>
          </cell>
        </row>
        <row r="2228">
          <cell r="B2228">
            <v>42404</v>
          </cell>
        </row>
        <row r="2229">
          <cell r="B2229">
            <v>42405</v>
          </cell>
        </row>
        <row r="2230">
          <cell r="B2230">
            <v>42406</v>
          </cell>
        </row>
        <row r="2231">
          <cell r="B2231">
            <v>42407</v>
          </cell>
        </row>
        <row r="2232">
          <cell r="B2232">
            <v>42408</v>
          </cell>
        </row>
        <row r="2233">
          <cell r="B2233">
            <v>42409</v>
          </cell>
        </row>
        <row r="2234">
          <cell r="B2234">
            <v>42410</v>
          </cell>
        </row>
        <row r="2235">
          <cell r="B2235">
            <v>42411</v>
          </cell>
        </row>
        <row r="2236">
          <cell r="B2236">
            <v>42412</v>
          </cell>
        </row>
        <row r="2237">
          <cell r="B2237">
            <v>42413</v>
          </cell>
        </row>
        <row r="2238">
          <cell r="B2238">
            <v>42414</v>
          </cell>
        </row>
        <row r="2239">
          <cell r="B2239">
            <v>42415</v>
          </cell>
        </row>
        <row r="2240">
          <cell r="B2240">
            <v>42416</v>
          </cell>
        </row>
        <row r="2241">
          <cell r="B2241">
            <v>42417</v>
          </cell>
        </row>
        <row r="2242">
          <cell r="B2242">
            <v>42418</v>
          </cell>
        </row>
        <row r="2243">
          <cell r="B2243">
            <v>42419</v>
          </cell>
        </row>
        <row r="2244">
          <cell r="B2244">
            <v>42420</v>
          </cell>
        </row>
        <row r="2245">
          <cell r="B2245">
            <v>42421</v>
          </cell>
        </row>
        <row r="2246">
          <cell r="B2246">
            <v>42422</v>
          </cell>
        </row>
        <row r="2247">
          <cell r="B2247">
            <v>42423</v>
          </cell>
        </row>
        <row r="2248">
          <cell r="B2248">
            <v>42424</v>
          </cell>
        </row>
        <row r="2249">
          <cell r="B2249">
            <v>42425</v>
          </cell>
        </row>
        <row r="2250">
          <cell r="B2250">
            <v>42426</v>
          </cell>
        </row>
        <row r="2251">
          <cell r="B2251">
            <v>42427</v>
          </cell>
        </row>
        <row r="2252">
          <cell r="B2252">
            <v>42428</v>
          </cell>
        </row>
        <row r="2253">
          <cell r="B2253">
            <v>42429</v>
          </cell>
        </row>
        <row r="2254">
          <cell r="B2254">
            <v>42430</v>
          </cell>
        </row>
        <row r="2255">
          <cell r="B2255">
            <v>42431</v>
          </cell>
        </row>
        <row r="2256">
          <cell r="B2256">
            <v>42432</v>
          </cell>
        </row>
        <row r="2257">
          <cell r="B2257">
            <v>42433</v>
          </cell>
        </row>
        <row r="2258">
          <cell r="B2258">
            <v>42434</v>
          </cell>
        </row>
        <row r="2259">
          <cell r="B2259">
            <v>42435</v>
          </cell>
        </row>
        <row r="2260">
          <cell r="B2260">
            <v>42436</v>
          </cell>
        </row>
        <row r="2261">
          <cell r="B2261">
            <v>42437</v>
          </cell>
        </row>
        <row r="2262">
          <cell r="B2262">
            <v>42438</v>
          </cell>
        </row>
        <row r="2263">
          <cell r="B2263">
            <v>42439</v>
          </cell>
        </row>
        <row r="2264">
          <cell r="B2264">
            <v>42440</v>
          </cell>
        </row>
        <row r="2265">
          <cell r="B2265">
            <v>42441</v>
          </cell>
        </row>
        <row r="2266">
          <cell r="B2266">
            <v>42442</v>
          </cell>
        </row>
        <row r="2267">
          <cell r="B2267">
            <v>42443</v>
          </cell>
        </row>
        <row r="2268">
          <cell r="B2268">
            <v>42444</v>
          </cell>
        </row>
        <row r="2269">
          <cell r="B2269">
            <v>42445</v>
          </cell>
        </row>
        <row r="2270">
          <cell r="B2270">
            <v>42446</v>
          </cell>
        </row>
        <row r="2271">
          <cell r="B2271">
            <v>42447</v>
          </cell>
        </row>
        <row r="2272">
          <cell r="B2272">
            <v>42448</v>
          </cell>
        </row>
        <row r="2273">
          <cell r="B2273">
            <v>42449</v>
          </cell>
        </row>
        <row r="2274">
          <cell r="B2274">
            <v>42450</v>
          </cell>
        </row>
        <row r="2275">
          <cell r="B2275">
            <v>42451</v>
          </cell>
        </row>
        <row r="2276">
          <cell r="B2276">
            <v>42452</v>
          </cell>
        </row>
        <row r="2277">
          <cell r="B2277">
            <v>42453</v>
          </cell>
        </row>
        <row r="2278">
          <cell r="B2278">
            <v>42454</v>
          </cell>
        </row>
        <row r="2279">
          <cell r="B2279">
            <v>42455</v>
          </cell>
        </row>
        <row r="2280">
          <cell r="B2280">
            <v>42456</v>
          </cell>
        </row>
        <row r="2281">
          <cell r="B2281">
            <v>42457</v>
          </cell>
        </row>
        <row r="2282">
          <cell r="B2282">
            <v>42458</v>
          </cell>
        </row>
        <row r="2283">
          <cell r="B2283">
            <v>42459</v>
          </cell>
        </row>
        <row r="2284">
          <cell r="B2284">
            <v>42460</v>
          </cell>
        </row>
        <row r="2285">
          <cell r="B2285">
            <v>42461</v>
          </cell>
        </row>
        <row r="2286">
          <cell r="B2286">
            <v>42462</v>
          </cell>
        </row>
        <row r="2287">
          <cell r="B2287">
            <v>42463</v>
          </cell>
        </row>
        <row r="2288">
          <cell r="B2288">
            <v>42464</v>
          </cell>
        </row>
        <row r="2289">
          <cell r="B2289">
            <v>42465</v>
          </cell>
        </row>
        <row r="2290">
          <cell r="B2290">
            <v>42466</v>
          </cell>
        </row>
        <row r="2291">
          <cell r="B2291">
            <v>42467</v>
          </cell>
        </row>
        <row r="2292">
          <cell r="B2292">
            <v>42468</v>
          </cell>
        </row>
        <row r="2293">
          <cell r="B2293">
            <v>42469</v>
          </cell>
        </row>
        <row r="2294">
          <cell r="B2294">
            <v>42470</v>
          </cell>
        </row>
        <row r="2295">
          <cell r="B2295">
            <v>42471</v>
          </cell>
        </row>
        <row r="2296">
          <cell r="B2296">
            <v>42472</v>
          </cell>
        </row>
        <row r="2297">
          <cell r="B2297">
            <v>42473</v>
          </cell>
        </row>
        <row r="2298">
          <cell r="B2298">
            <v>42474</v>
          </cell>
        </row>
        <row r="2299">
          <cell r="B2299">
            <v>42475</v>
          </cell>
        </row>
        <row r="2300">
          <cell r="B2300">
            <v>42476</v>
          </cell>
        </row>
        <row r="2301">
          <cell r="B2301">
            <v>42477</v>
          </cell>
        </row>
        <row r="2302">
          <cell r="B2302">
            <v>42478</v>
          </cell>
        </row>
        <row r="2303">
          <cell r="B2303">
            <v>42479</v>
          </cell>
        </row>
        <row r="2304">
          <cell r="B2304">
            <v>42480</v>
          </cell>
        </row>
        <row r="2305">
          <cell r="B2305">
            <v>42481</v>
          </cell>
        </row>
        <row r="2306">
          <cell r="B2306">
            <v>42482</v>
          </cell>
        </row>
        <row r="2307">
          <cell r="B2307">
            <v>42483</v>
          </cell>
        </row>
        <row r="2308">
          <cell r="B2308">
            <v>42484</v>
          </cell>
        </row>
        <row r="2309">
          <cell r="B2309">
            <v>42485</v>
          </cell>
        </row>
        <row r="2310">
          <cell r="B2310">
            <v>42486</v>
          </cell>
        </row>
        <row r="2311">
          <cell r="B2311">
            <v>42487</v>
          </cell>
        </row>
        <row r="2312">
          <cell r="B2312">
            <v>42488</v>
          </cell>
        </row>
        <row r="2313">
          <cell r="B2313">
            <v>42489</v>
          </cell>
        </row>
        <row r="2314">
          <cell r="B2314">
            <v>42490</v>
          </cell>
        </row>
        <row r="2315">
          <cell r="B2315">
            <v>42491</v>
          </cell>
        </row>
        <row r="2316">
          <cell r="B2316">
            <v>42492</v>
          </cell>
        </row>
        <row r="2317">
          <cell r="B2317">
            <v>42493</v>
          </cell>
        </row>
        <row r="2318">
          <cell r="B2318">
            <v>42494</v>
          </cell>
        </row>
        <row r="2319">
          <cell r="B2319">
            <v>42495</v>
          </cell>
        </row>
        <row r="2320">
          <cell r="B2320">
            <v>42496</v>
          </cell>
        </row>
        <row r="2321">
          <cell r="B2321">
            <v>42497</v>
          </cell>
        </row>
        <row r="2322">
          <cell r="B2322">
            <v>42498</v>
          </cell>
        </row>
        <row r="2323">
          <cell r="B2323">
            <v>42499</v>
          </cell>
        </row>
        <row r="2324">
          <cell r="B2324">
            <v>42500</v>
          </cell>
        </row>
        <row r="2325">
          <cell r="B2325">
            <v>42501</v>
          </cell>
        </row>
        <row r="2326">
          <cell r="B2326">
            <v>42502</v>
          </cell>
        </row>
        <row r="2327">
          <cell r="B2327">
            <v>42503</v>
          </cell>
        </row>
        <row r="2328">
          <cell r="B2328">
            <v>42504</v>
          </cell>
        </row>
        <row r="2329">
          <cell r="B2329">
            <v>42505</v>
          </cell>
        </row>
        <row r="2330">
          <cell r="B2330">
            <v>42506</v>
          </cell>
        </row>
        <row r="2331">
          <cell r="B2331">
            <v>42507</v>
          </cell>
        </row>
        <row r="2332">
          <cell r="B2332">
            <v>42508</v>
          </cell>
        </row>
        <row r="2333">
          <cell r="B2333">
            <v>42509</v>
          </cell>
        </row>
        <row r="2334">
          <cell r="B2334">
            <v>42510</v>
          </cell>
        </row>
        <row r="2335">
          <cell r="B2335">
            <v>42511</v>
          </cell>
        </row>
        <row r="2336">
          <cell r="B2336">
            <v>42512</v>
          </cell>
        </row>
        <row r="2337">
          <cell r="B2337">
            <v>42513</v>
          </cell>
        </row>
        <row r="2338">
          <cell r="B2338">
            <v>42514</v>
          </cell>
        </row>
        <row r="2339">
          <cell r="B2339">
            <v>42515</v>
          </cell>
        </row>
        <row r="2340">
          <cell r="B2340">
            <v>42516</v>
          </cell>
        </row>
        <row r="2341">
          <cell r="B2341">
            <v>42517</v>
          </cell>
        </row>
        <row r="2342">
          <cell r="B2342">
            <v>42518</v>
          </cell>
        </row>
        <row r="2343">
          <cell r="B2343">
            <v>42519</v>
          </cell>
        </row>
        <row r="2344">
          <cell r="B2344">
            <v>42520</v>
          </cell>
        </row>
        <row r="2345">
          <cell r="B2345">
            <v>42521</v>
          </cell>
        </row>
        <row r="2346">
          <cell r="B2346">
            <v>42522</v>
          </cell>
        </row>
        <row r="2347">
          <cell r="B2347">
            <v>42523</v>
          </cell>
        </row>
        <row r="2348">
          <cell r="B2348">
            <v>42524</v>
          </cell>
        </row>
        <row r="2349">
          <cell r="B2349">
            <v>42525</v>
          </cell>
        </row>
        <row r="2350">
          <cell r="B2350">
            <v>42526</v>
          </cell>
        </row>
        <row r="2351">
          <cell r="B2351">
            <v>42527</v>
          </cell>
        </row>
        <row r="2352">
          <cell r="B2352">
            <v>42528</v>
          </cell>
        </row>
        <row r="2353">
          <cell r="B2353">
            <v>42529</v>
          </cell>
        </row>
        <row r="2354">
          <cell r="B2354">
            <v>42530</v>
          </cell>
        </row>
        <row r="2355">
          <cell r="B2355">
            <v>42531</v>
          </cell>
        </row>
        <row r="2356">
          <cell r="B2356">
            <v>42532</v>
          </cell>
        </row>
        <row r="2357">
          <cell r="B2357">
            <v>42533</v>
          </cell>
        </row>
        <row r="2358">
          <cell r="B2358">
            <v>42534</v>
          </cell>
        </row>
        <row r="2359">
          <cell r="B2359">
            <v>42535</v>
          </cell>
        </row>
        <row r="2360">
          <cell r="B2360">
            <v>42536</v>
          </cell>
        </row>
        <row r="2361">
          <cell r="B2361">
            <v>42537</v>
          </cell>
        </row>
        <row r="2362">
          <cell r="B2362">
            <v>42538</v>
          </cell>
        </row>
        <row r="2363">
          <cell r="B2363">
            <v>42539</v>
          </cell>
        </row>
        <row r="2364">
          <cell r="B2364">
            <v>42540</v>
          </cell>
        </row>
        <row r="2365">
          <cell r="B2365">
            <v>42541</v>
          </cell>
        </row>
        <row r="2366">
          <cell r="B2366">
            <v>42542</v>
          </cell>
        </row>
        <row r="2367">
          <cell r="B2367">
            <v>42543</v>
          </cell>
        </row>
        <row r="2368">
          <cell r="B2368">
            <v>42544</v>
          </cell>
        </row>
        <row r="2369">
          <cell r="B2369">
            <v>42545</v>
          </cell>
        </row>
        <row r="2370">
          <cell r="B2370">
            <v>42546</v>
          </cell>
        </row>
        <row r="2371">
          <cell r="B2371">
            <v>42547</v>
          </cell>
        </row>
        <row r="2372">
          <cell r="B2372">
            <v>42548</v>
          </cell>
        </row>
        <row r="2373">
          <cell r="B2373">
            <v>42549</v>
          </cell>
        </row>
        <row r="2374">
          <cell r="B2374">
            <v>42550</v>
          </cell>
        </row>
        <row r="2375">
          <cell r="B2375">
            <v>42551</v>
          </cell>
        </row>
        <row r="2376">
          <cell r="B2376">
            <v>42552</v>
          </cell>
        </row>
        <row r="2377">
          <cell r="B2377">
            <v>42553</v>
          </cell>
        </row>
        <row r="2378">
          <cell r="B2378">
            <v>42554</v>
          </cell>
        </row>
        <row r="2379">
          <cell r="B2379">
            <v>42555</v>
          </cell>
        </row>
        <row r="2380">
          <cell r="B2380">
            <v>42556</v>
          </cell>
        </row>
        <row r="2381">
          <cell r="B2381">
            <v>42557</v>
          </cell>
        </row>
        <row r="2382">
          <cell r="B2382">
            <v>42558</v>
          </cell>
        </row>
        <row r="2383">
          <cell r="B2383">
            <v>42559</v>
          </cell>
        </row>
        <row r="2384">
          <cell r="B2384">
            <v>42560</v>
          </cell>
        </row>
        <row r="2385">
          <cell r="B2385">
            <v>42561</v>
          </cell>
        </row>
        <row r="2386">
          <cell r="B2386">
            <v>42562</v>
          </cell>
        </row>
        <row r="2387">
          <cell r="B2387">
            <v>42563</v>
          </cell>
        </row>
        <row r="2388">
          <cell r="B2388">
            <v>42564</v>
          </cell>
        </row>
        <row r="2389">
          <cell r="B2389">
            <v>42565</v>
          </cell>
        </row>
        <row r="2390">
          <cell r="B2390">
            <v>42566</v>
          </cell>
        </row>
        <row r="2391">
          <cell r="B2391">
            <v>42567</v>
          </cell>
        </row>
        <row r="2392">
          <cell r="B2392">
            <v>42568</v>
          </cell>
        </row>
        <row r="2393">
          <cell r="B2393">
            <v>42569</v>
          </cell>
        </row>
        <row r="2394">
          <cell r="B2394">
            <v>42570</v>
          </cell>
        </row>
        <row r="2395">
          <cell r="B2395">
            <v>42571</v>
          </cell>
        </row>
        <row r="2396">
          <cell r="B2396">
            <v>42572</v>
          </cell>
        </row>
        <row r="2397">
          <cell r="B2397">
            <v>42573</v>
          </cell>
        </row>
        <row r="2398">
          <cell r="B2398">
            <v>42574</v>
          </cell>
        </row>
        <row r="2399">
          <cell r="B2399">
            <v>42575</v>
          </cell>
        </row>
        <row r="2400">
          <cell r="B2400">
            <v>42576</v>
          </cell>
        </row>
        <row r="2401">
          <cell r="B2401">
            <v>42577</v>
          </cell>
        </row>
        <row r="2402">
          <cell r="B2402">
            <v>42578</v>
          </cell>
        </row>
        <row r="2403">
          <cell r="B2403">
            <v>42579</v>
          </cell>
        </row>
        <row r="2404">
          <cell r="B2404">
            <v>42580</v>
          </cell>
        </row>
        <row r="2405">
          <cell r="B2405">
            <v>42581</v>
          </cell>
        </row>
        <row r="2406">
          <cell r="B2406">
            <v>42582</v>
          </cell>
        </row>
        <row r="2407">
          <cell r="B2407">
            <v>42583</v>
          </cell>
        </row>
        <row r="2408">
          <cell r="B2408">
            <v>42584</v>
          </cell>
        </row>
        <row r="2409">
          <cell r="B2409">
            <v>42585</v>
          </cell>
        </row>
        <row r="2410">
          <cell r="B2410">
            <v>42586</v>
          </cell>
        </row>
        <row r="2411">
          <cell r="B2411">
            <v>42587</v>
          </cell>
        </row>
        <row r="2412">
          <cell r="B2412">
            <v>42588</v>
          </cell>
        </row>
        <row r="2413">
          <cell r="B2413">
            <v>42589</v>
          </cell>
        </row>
        <row r="2414">
          <cell r="B2414">
            <v>42590</v>
          </cell>
        </row>
        <row r="2415">
          <cell r="B2415">
            <v>42591</v>
          </cell>
        </row>
        <row r="2416">
          <cell r="B2416">
            <v>42592</v>
          </cell>
        </row>
        <row r="2417">
          <cell r="B2417">
            <v>42593</v>
          </cell>
        </row>
        <row r="2418">
          <cell r="B2418">
            <v>42594</v>
          </cell>
        </row>
        <row r="2419">
          <cell r="B2419">
            <v>42595</v>
          </cell>
        </row>
        <row r="2420">
          <cell r="B2420">
            <v>42596</v>
          </cell>
        </row>
        <row r="2421">
          <cell r="B2421">
            <v>42597</v>
          </cell>
        </row>
        <row r="2422">
          <cell r="B2422">
            <v>42598</v>
          </cell>
        </row>
        <row r="2423">
          <cell r="B2423">
            <v>42599</v>
          </cell>
        </row>
        <row r="2424">
          <cell r="B2424">
            <v>42600</v>
          </cell>
        </row>
        <row r="2425">
          <cell r="B2425">
            <v>42601</v>
          </cell>
        </row>
        <row r="2426">
          <cell r="B2426">
            <v>42602</v>
          </cell>
        </row>
        <row r="2427">
          <cell r="B2427">
            <v>42603</v>
          </cell>
        </row>
        <row r="2428">
          <cell r="B2428">
            <v>42604</v>
          </cell>
        </row>
        <row r="2429">
          <cell r="B2429">
            <v>42605</v>
          </cell>
        </row>
        <row r="2430">
          <cell r="B2430">
            <v>42606</v>
          </cell>
        </row>
        <row r="2431">
          <cell r="B2431">
            <v>42607</v>
          </cell>
        </row>
        <row r="2432">
          <cell r="B2432">
            <v>42608</v>
          </cell>
        </row>
        <row r="2433">
          <cell r="B2433">
            <v>42609</v>
          </cell>
        </row>
        <row r="2434">
          <cell r="B2434">
            <v>42610</v>
          </cell>
        </row>
        <row r="2435">
          <cell r="B2435">
            <v>42611</v>
          </cell>
        </row>
        <row r="2436">
          <cell r="B2436">
            <v>42612</v>
          </cell>
        </row>
        <row r="2437">
          <cell r="B2437">
            <v>42613</v>
          </cell>
        </row>
        <row r="2438">
          <cell r="B2438">
            <v>42614</v>
          </cell>
        </row>
        <row r="2439">
          <cell r="B2439">
            <v>42615</v>
          </cell>
        </row>
        <row r="2440">
          <cell r="B2440">
            <v>42616</v>
          </cell>
        </row>
        <row r="2441">
          <cell r="B2441">
            <v>42617</v>
          </cell>
        </row>
        <row r="2442">
          <cell r="B2442">
            <v>42618</v>
          </cell>
        </row>
        <row r="2443">
          <cell r="B2443">
            <v>42619</v>
          </cell>
        </row>
        <row r="2444">
          <cell r="B2444">
            <v>42620</v>
          </cell>
        </row>
        <row r="2445">
          <cell r="B2445">
            <v>42621</v>
          </cell>
        </row>
        <row r="2446">
          <cell r="B2446">
            <v>42622</v>
          </cell>
        </row>
        <row r="2447">
          <cell r="B2447">
            <v>42623</v>
          </cell>
        </row>
        <row r="2448">
          <cell r="B2448">
            <v>42624</v>
          </cell>
        </row>
        <row r="2449">
          <cell r="B2449">
            <v>42625</v>
          </cell>
        </row>
        <row r="2450">
          <cell r="B2450">
            <v>42626</v>
          </cell>
        </row>
        <row r="2451">
          <cell r="B2451">
            <v>42627</v>
          </cell>
        </row>
        <row r="2452">
          <cell r="B2452">
            <v>42628</v>
          </cell>
        </row>
        <row r="2453">
          <cell r="B2453">
            <v>42629</v>
          </cell>
        </row>
        <row r="2454">
          <cell r="B2454">
            <v>42630</v>
          </cell>
        </row>
        <row r="2455">
          <cell r="B2455">
            <v>42631</v>
          </cell>
        </row>
        <row r="2456">
          <cell r="B2456">
            <v>42632</v>
          </cell>
        </row>
        <row r="2457">
          <cell r="B2457">
            <v>42633</v>
          </cell>
        </row>
        <row r="2458">
          <cell r="B2458">
            <v>42634</v>
          </cell>
        </row>
        <row r="2459">
          <cell r="B2459">
            <v>42635</v>
          </cell>
        </row>
        <row r="2460">
          <cell r="B2460">
            <v>42636</v>
          </cell>
        </row>
        <row r="2461">
          <cell r="B2461">
            <v>42637</v>
          </cell>
        </row>
        <row r="2462">
          <cell r="B2462">
            <v>42638</v>
          </cell>
        </row>
        <row r="2463">
          <cell r="B2463">
            <v>42639</v>
          </cell>
        </row>
        <row r="2464">
          <cell r="B2464">
            <v>42640</v>
          </cell>
        </row>
        <row r="2465">
          <cell r="B2465">
            <v>42641</v>
          </cell>
        </row>
        <row r="2466">
          <cell r="B2466">
            <v>42642</v>
          </cell>
        </row>
        <row r="2467">
          <cell r="B2467">
            <v>42643</v>
          </cell>
        </row>
        <row r="2468">
          <cell r="B2468">
            <v>42644</v>
          </cell>
        </row>
        <row r="2469">
          <cell r="B2469">
            <v>42645</v>
          </cell>
        </row>
        <row r="2470">
          <cell r="B2470">
            <v>42646</v>
          </cell>
        </row>
        <row r="2471">
          <cell r="B2471">
            <v>42647</v>
          </cell>
        </row>
        <row r="2472">
          <cell r="B2472">
            <v>42648</v>
          </cell>
        </row>
        <row r="2473">
          <cell r="B2473">
            <v>42649</v>
          </cell>
        </row>
        <row r="2474">
          <cell r="B2474">
            <v>42650</v>
          </cell>
        </row>
        <row r="2475">
          <cell r="B2475">
            <v>42651</v>
          </cell>
        </row>
        <row r="2476">
          <cell r="B2476">
            <v>42652</v>
          </cell>
        </row>
        <row r="2477">
          <cell r="B2477">
            <v>42653</v>
          </cell>
        </row>
        <row r="2478">
          <cell r="B2478">
            <v>42654</v>
          </cell>
        </row>
        <row r="2479">
          <cell r="B2479">
            <v>42655</v>
          </cell>
        </row>
        <row r="2480">
          <cell r="B2480">
            <v>42656</v>
          </cell>
        </row>
        <row r="2481">
          <cell r="B2481">
            <v>42657</v>
          </cell>
        </row>
        <row r="2482">
          <cell r="B2482">
            <v>42658</v>
          </cell>
        </row>
        <row r="2483">
          <cell r="B2483">
            <v>42659</v>
          </cell>
        </row>
        <row r="2484">
          <cell r="B2484">
            <v>42660</v>
          </cell>
        </row>
        <row r="2485">
          <cell r="B2485">
            <v>42661</v>
          </cell>
        </row>
        <row r="2486">
          <cell r="B2486">
            <v>42662</v>
          </cell>
        </row>
        <row r="2487">
          <cell r="B2487">
            <v>42663</v>
          </cell>
        </row>
        <row r="2488">
          <cell r="B2488">
            <v>42664</v>
          </cell>
        </row>
        <row r="2489">
          <cell r="B2489">
            <v>42665</v>
          </cell>
        </row>
        <row r="2490">
          <cell r="B2490">
            <v>42666</v>
          </cell>
        </row>
        <row r="2491">
          <cell r="B2491">
            <v>42667</v>
          </cell>
        </row>
        <row r="2492">
          <cell r="B2492">
            <v>42668</v>
          </cell>
        </row>
        <row r="2493">
          <cell r="B2493">
            <v>42669</v>
          </cell>
        </row>
        <row r="2494">
          <cell r="B2494">
            <v>42670</v>
          </cell>
        </row>
        <row r="2495">
          <cell r="B2495">
            <v>42671</v>
          </cell>
        </row>
        <row r="2496">
          <cell r="B2496">
            <v>42672</v>
          </cell>
        </row>
        <row r="2497">
          <cell r="B2497">
            <v>42673</v>
          </cell>
        </row>
        <row r="2498">
          <cell r="B2498">
            <v>42674</v>
          </cell>
        </row>
        <row r="2499">
          <cell r="B2499">
            <v>42675</v>
          </cell>
        </row>
        <row r="2500">
          <cell r="B2500">
            <v>42676</v>
          </cell>
        </row>
        <row r="2501">
          <cell r="B2501">
            <v>42677</v>
          </cell>
        </row>
        <row r="2502">
          <cell r="B2502">
            <v>42678</v>
          </cell>
        </row>
        <row r="2503">
          <cell r="B2503">
            <v>42679</v>
          </cell>
        </row>
        <row r="2504">
          <cell r="B2504">
            <v>42680</v>
          </cell>
        </row>
        <row r="2505">
          <cell r="B2505">
            <v>42681</v>
          </cell>
        </row>
        <row r="2506">
          <cell r="B2506">
            <v>42682</v>
          </cell>
        </row>
        <row r="2507">
          <cell r="B2507">
            <v>42683</v>
          </cell>
        </row>
        <row r="2508">
          <cell r="B2508">
            <v>42684</v>
          </cell>
        </row>
        <row r="2509">
          <cell r="B2509">
            <v>42685</v>
          </cell>
        </row>
        <row r="2510">
          <cell r="B2510">
            <v>42686</v>
          </cell>
        </row>
        <row r="2511">
          <cell r="B2511">
            <v>42687</v>
          </cell>
        </row>
        <row r="2512">
          <cell r="B2512">
            <v>42688</v>
          </cell>
        </row>
        <row r="2513">
          <cell r="B2513">
            <v>42689</v>
          </cell>
        </row>
        <row r="2514">
          <cell r="B2514">
            <v>42690</v>
          </cell>
        </row>
        <row r="2515">
          <cell r="B2515">
            <v>42691</v>
          </cell>
        </row>
        <row r="2516">
          <cell r="B2516">
            <v>42692</v>
          </cell>
        </row>
        <row r="2517">
          <cell r="B2517">
            <v>42693</v>
          </cell>
        </row>
        <row r="2518">
          <cell r="B2518">
            <v>42694</v>
          </cell>
        </row>
        <row r="2519">
          <cell r="B2519">
            <v>42695</v>
          </cell>
        </row>
        <row r="2520">
          <cell r="B2520">
            <v>42696</v>
          </cell>
        </row>
        <row r="2521">
          <cell r="B2521">
            <v>42697</v>
          </cell>
        </row>
        <row r="2522">
          <cell r="B2522">
            <v>42698</v>
          </cell>
        </row>
        <row r="2523">
          <cell r="B2523">
            <v>42699</v>
          </cell>
        </row>
        <row r="2524">
          <cell r="B2524">
            <v>42700</v>
          </cell>
        </row>
        <row r="2525">
          <cell r="B2525">
            <v>42701</v>
          </cell>
        </row>
        <row r="2526">
          <cell r="B2526">
            <v>42702</v>
          </cell>
        </row>
        <row r="2527">
          <cell r="B2527">
            <v>42703</v>
          </cell>
        </row>
        <row r="2528">
          <cell r="B2528">
            <v>42704</v>
          </cell>
        </row>
        <row r="2529">
          <cell r="B2529">
            <v>42705</v>
          </cell>
        </row>
        <row r="2530">
          <cell r="B2530">
            <v>42706</v>
          </cell>
        </row>
        <row r="2531">
          <cell r="B2531">
            <v>42707</v>
          </cell>
        </row>
        <row r="2532">
          <cell r="B2532">
            <v>42708</v>
          </cell>
        </row>
        <row r="2533">
          <cell r="B2533">
            <v>42709</v>
          </cell>
        </row>
        <row r="2534">
          <cell r="B2534">
            <v>42710</v>
          </cell>
        </row>
        <row r="2535">
          <cell r="B2535">
            <v>42711</v>
          </cell>
        </row>
        <row r="2536">
          <cell r="B2536">
            <v>42712</v>
          </cell>
        </row>
        <row r="2537">
          <cell r="B2537">
            <v>42713</v>
          </cell>
        </row>
        <row r="2538">
          <cell r="B2538">
            <v>42714</v>
          </cell>
        </row>
        <row r="2539">
          <cell r="B2539">
            <v>42715</v>
          </cell>
        </row>
        <row r="2540">
          <cell r="B2540">
            <v>42716</v>
          </cell>
        </row>
        <row r="2541">
          <cell r="B2541">
            <v>42717</v>
          </cell>
        </row>
        <row r="2542">
          <cell r="B2542">
            <v>42718</v>
          </cell>
        </row>
        <row r="2543">
          <cell r="B2543">
            <v>42719</v>
          </cell>
        </row>
        <row r="2544">
          <cell r="B2544">
            <v>42720</v>
          </cell>
        </row>
        <row r="2545">
          <cell r="B2545">
            <v>42721</v>
          </cell>
        </row>
        <row r="2546">
          <cell r="B2546">
            <v>42722</v>
          </cell>
        </row>
        <row r="2547">
          <cell r="B2547">
            <v>42723</v>
          </cell>
        </row>
        <row r="2548">
          <cell r="B2548">
            <v>42724</v>
          </cell>
        </row>
        <row r="2549">
          <cell r="B2549">
            <v>42725</v>
          </cell>
        </row>
        <row r="2550">
          <cell r="B2550">
            <v>42726</v>
          </cell>
        </row>
        <row r="2551">
          <cell r="B2551">
            <v>42727</v>
          </cell>
        </row>
        <row r="2552">
          <cell r="B2552">
            <v>42728</v>
          </cell>
        </row>
        <row r="2553">
          <cell r="B2553">
            <v>42729</v>
          </cell>
        </row>
        <row r="2554">
          <cell r="B2554">
            <v>42730</v>
          </cell>
        </row>
        <row r="2555">
          <cell r="B2555">
            <v>42731</v>
          </cell>
        </row>
        <row r="2556">
          <cell r="B2556">
            <v>42732</v>
          </cell>
        </row>
        <row r="2557">
          <cell r="B2557">
            <v>42733</v>
          </cell>
        </row>
        <row r="2558">
          <cell r="B2558">
            <v>42734</v>
          </cell>
        </row>
        <row r="2559">
          <cell r="B2559">
            <v>42735</v>
          </cell>
        </row>
        <row r="2560">
          <cell r="B2560">
            <v>42736</v>
          </cell>
        </row>
        <row r="2561">
          <cell r="B2561">
            <v>42737</v>
          </cell>
        </row>
        <row r="2562">
          <cell r="B2562">
            <v>42738</v>
          </cell>
        </row>
        <row r="2563">
          <cell r="B2563">
            <v>42739</v>
          </cell>
        </row>
        <row r="2564">
          <cell r="B2564">
            <v>42740</v>
          </cell>
        </row>
        <row r="2565">
          <cell r="B2565">
            <v>42741</v>
          </cell>
        </row>
        <row r="2566">
          <cell r="B2566">
            <v>42742</v>
          </cell>
        </row>
        <row r="2567">
          <cell r="B2567">
            <v>42743</v>
          </cell>
        </row>
        <row r="2568">
          <cell r="B2568">
            <v>42744</v>
          </cell>
        </row>
        <row r="2569">
          <cell r="B2569">
            <v>42745</v>
          </cell>
        </row>
        <row r="2570">
          <cell r="B2570">
            <v>42746</v>
          </cell>
        </row>
        <row r="2571">
          <cell r="B2571">
            <v>42747</v>
          </cell>
        </row>
        <row r="2572">
          <cell r="B2572">
            <v>42748</v>
          </cell>
        </row>
        <row r="2573">
          <cell r="B2573">
            <v>42749</v>
          </cell>
        </row>
        <row r="2574">
          <cell r="B2574">
            <v>42750</v>
          </cell>
        </row>
        <row r="2575">
          <cell r="B2575">
            <v>42751</v>
          </cell>
        </row>
        <row r="2576">
          <cell r="B2576">
            <v>42752</v>
          </cell>
        </row>
        <row r="2577">
          <cell r="B2577">
            <v>42753</v>
          </cell>
        </row>
        <row r="2578">
          <cell r="B2578">
            <v>42754</v>
          </cell>
        </row>
        <row r="2579">
          <cell r="B2579">
            <v>42755</v>
          </cell>
        </row>
        <row r="2580">
          <cell r="B2580">
            <v>42756</v>
          </cell>
        </row>
        <row r="2581">
          <cell r="B2581">
            <v>42757</v>
          </cell>
        </row>
        <row r="2582">
          <cell r="B2582">
            <v>42758</v>
          </cell>
        </row>
        <row r="2583">
          <cell r="B2583">
            <v>42759</v>
          </cell>
        </row>
        <row r="2584">
          <cell r="B2584">
            <v>42760</v>
          </cell>
        </row>
        <row r="2585">
          <cell r="B2585">
            <v>42761</v>
          </cell>
        </row>
        <row r="2586">
          <cell r="B2586">
            <v>42762</v>
          </cell>
        </row>
        <row r="2587">
          <cell r="B2587">
            <v>42763</v>
          </cell>
        </row>
        <row r="2588">
          <cell r="B2588">
            <v>42764</v>
          </cell>
        </row>
        <row r="2589">
          <cell r="B2589">
            <v>42765</v>
          </cell>
        </row>
        <row r="2590">
          <cell r="B2590">
            <v>42766</v>
          </cell>
        </row>
        <row r="2591">
          <cell r="B2591">
            <v>42767</v>
          </cell>
        </row>
        <row r="2592">
          <cell r="B2592">
            <v>42768</v>
          </cell>
        </row>
        <row r="2593">
          <cell r="B2593">
            <v>42769</v>
          </cell>
        </row>
        <row r="2594">
          <cell r="B2594">
            <v>42770</v>
          </cell>
        </row>
        <row r="2595">
          <cell r="B2595">
            <v>42771</v>
          </cell>
        </row>
        <row r="2596">
          <cell r="B2596">
            <v>42772</v>
          </cell>
        </row>
        <row r="2597">
          <cell r="B2597">
            <v>42773</v>
          </cell>
        </row>
        <row r="2598">
          <cell r="B2598">
            <v>42774</v>
          </cell>
        </row>
        <row r="2599">
          <cell r="B2599">
            <v>42775</v>
          </cell>
        </row>
        <row r="2600">
          <cell r="B2600">
            <v>42776</v>
          </cell>
        </row>
        <row r="2601">
          <cell r="B2601">
            <v>42777</v>
          </cell>
        </row>
        <row r="2602">
          <cell r="B2602">
            <v>42778</v>
          </cell>
        </row>
        <row r="2603">
          <cell r="B2603">
            <v>42779</v>
          </cell>
        </row>
        <row r="2604">
          <cell r="B2604">
            <v>42780</v>
          </cell>
        </row>
        <row r="2605">
          <cell r="B2605">
            <v>42781</v>
          </cell>
        </row>
        <row r="2606">
          <cell r="B2606">
            <v>42782</v>
          </cell>
        </row>
        <row r="2607">
          <cell r="B2607">
            <v>42783</v>
          </cell>
        </row>
        <row r="2608">
          <cell r="B2608">
            <v>42784</v>
          </cell>
        </row>
        <row r="2609">
          <cell r="B2609">
            <v>42785</v>
          </cell>
        </row>
        <row r="2610">
          <cell r="B2610">
            <v>42786</v>
          </cell>
        </row>
        <row r="2611">
          <cell r="B2611">
            <v>42787</v>
          </cell>
        </row>
        <row r="2612">
          <cell r="B2612">
            <v>42788</v>
          </cell>
        </row>
        <row r="2613">
          <cell r="B2613">
            <v>42789</v>
          </cell>
        </row>
        <row r="2614">
          <cell r="B2614">
            <v>42790</v>
          </cell>
        </row>
        <row r="2615">
          <cell r="B2615">
            <v>42791</v>
          </cell>
        </row>
        <row r="2616">
          <cell r="B2616">
            <v>42792</v>
          </cell>
        </row>
        <row r="2617">
          <cell r="B2617">
            <v>42793</v>
          </cell>
        </row>
        <row r="2618">
          <cell r="B2618">
            <v>42794</v>
          </cell>
        </row>
        <row r="2619">
          <cell r="B2619">
            <v>42795</v>
          </cell>
        </row>
        <row r="2620">
          <cell r="B2620">
            <v>42796</v>
          </cell>
        </row>
        <row r="2621">
          <cell r="B2621">
            <v>42797</v>
          </cell>
        </row>
        <row r="2622">
          <cell r="B2622">
            <v>42798</v>
          </cell>
        </row>
        <row r="2623">
          <cell r="B2623">
            <v>42799</v>
          </cell>
        </row>
        <row r="2624">
          <cell r="B2624">
            <v>42800</v>
          </cell>
        </row>
        <row r="2625">
          <cell r="B2625">
            <v>42801</v>
          </cell>
        </row>
        <row r="2626">
          <cell r="B2626">
            <v>42802</v>
          </cell>
        </row>
        <row r="2627">
          <cell r="B2627">
            <v>42803</v>
          </cell>
        </row>
        <row r="2628">
          <cell r="B2628">
            <v>42804</v>
          </cell>
        </row>
        <row r="2629">
          <cell r="B2629">
            <v>42805</v>
          </cell>
        </row>
        <row r="2630">
          <cell r="B2630">
            <v>42806</v>
          </cell>
        </row>
        <row r="2631">
          <cell r="B2631">
            <v>42807</v>
          </cell>
        </row>
        <row r="2632">
          <cell r="B2632">
            <v>42808</v>
          </cell>
        </row>
        <row r="2633">
          <cell r="B2633">
            <v>42809</v>
          </cell>
        </row>
        <row r="2634">
          <cell r="B2634">
            <v>42810</v>
          </cell>
        </row>
        <row r="2635">
          <cell r="B2635">
            <v>42811</v>
          </cell>
        </row>
        <row r="2636">
          <cell r="B2636">
            <v>42812</v>
          </cell>
        </row>
        <row r="2637">
          <cell r="B2637">
            <v>42813</v>
          </cell>
        </row>
        <row r="2638">
          <cell r="B2638">
            <v>42814</v>
          </cell>
        </row>
        <row r="2639">
          <cell r="B2639">
            <v>42815</v>
          </cell>
        </row>
        <row r="2640">
          <cell r="B2640">
            <v>42816</v>
          </cell>
        </row>
        <row r="2641">
          <cell r="B2641">
            <v>42817</v>
          </cell>
        </row>
        <row r="2642">
          <cell r="B2642">
            <v>42818</v>
          </cell>
        </row>
        <row r="2643">
          <cell r="B2643">
            <v>42819</v>
          </cell>
        </row>
        <row r="2644">
          <cell r="B2644">
            <v>42820</v>
          </cell>
        </row>
        <row r="2645">
          <cell r="B2645">
            <v>42821</v>
          </cell>
        </row>
        <row r="2646">
          <cell r="B2646">
            <v>42822</v>
          </cell>
        </row>
        <row r="2647">
          <cell r="B2647">
            <v>42823</v>
          </cell>
        </row>
        <row r="2648">
          <cell r="B2648">
            <v>42824</v>
          </cell>
        </row>
        <row r="2649">
          <cell r="B2649">
            <v>42825</v>
          </cell>
        </row>
        <row r="2650">
          <cell r="B2650">
            <v>42826</v>
          </cell>
        </row>
        <row r="2651">
          <cell r="B2651">
            <v>42827</v>
          </cell>
        </row>
        <row r="2652">
          <cell r="B2652">
            <v>42828</v>
          </cell>
        </row>
        <row r="2653">
          <cell r="B2653">
            <v>42829</v>
          </cell>
        </row>
        <row r="2654">
          <cell r="B2654">
            <v>42830</v>
          </cell>
        </row>
        <row r="2655">
          <cell r="B2655">
            <v>42831</v>
          </cell>
        </row>
        <row r="2656">
          <cell r="B2656">
            <v>42832</v>
          </cell>
        </row>
        <row r="2657">
          <cell r="B2657">
            <v>42833</v>
          </cell>
        </row>
        <row r="2658">
          <cell r="B2658">
            <v>42834</v>
          </cell>
        </row>
        <row r="2659">
          <cell r="B2659">
            <v>42835</v>
          </cell>
        </row>
        <row r="2660">
          <cell r="B2660">
            <v>42836</v>
          </cell>
        </row>
        <row r="2661">
          <cell r="B2661">
            <v>42837</v>
          </cell>
        </row>
        <row r="2662">
          <cell r="B2662">
            <v>42838</v>
          </cell>
        </row>
        <row r="2663">
          <cell r="B2663">
            <v>42839</v>
          </cell>
        </row>
        <row r="2664">
          <cell r="B2664">
            <v>42840</v>
          </cell>
        </row>
        <row r="2665">
          <cell r="B2665">
            <v>42841</v>
          </cell>
        </row>
        <row r="2666">
          <cell r="B2666">
            <v>42842</v>
          </cell>
        </row>
        <row r="2667">
          <cell r="B2667">
            <v>42843</v>
          </cell>
        </row>
        <row r="2668">
          <cell r="B2668">
            <v>42844</v>
          </cell>
        </row>
        <row r="2669">
          <cell r="B2669">
            <v>42845</v>
          </cell>
        </row>
        <row r="2670">
          <cell r="B2670">
            <v>42846</v>
          </cell>
        </row>
        <row r="2671">
          <cell r="B2671">
            <v>42847</v>
          </cell>
        </row>
        <row r="2672">
          <cell r="B2672">
            <v>42848</v>
          </cell>
        </row>
        <row r="2673">
          <cell r="B2673">
            <v>42849</v>
          </cell>
        </row>
        <row r="2674">
          <cell r="B2674">
            <v>42850</v>
          </cell>
        </row>
        <row r="2675">
          <cell r="B2675">
            <v>42851</v>
          </cell>
        </row>
        <row r="2676">
          <cell r="B2676">
            <v>42852</v>
          </cell>
        </row>
        <row r="2677">
          <cell r="B2677">
            <v>42853</v>
          </cell>
        </row>
        <row r="2678">
          <cell r="B2678">
            <v>42854</v>
          </cell>
        </row>
        <row r="2679">
          <cell r="B2679">
            <v>42855</v>
          </cell>
        </row>
        <row r="2680">
          <cell r="B2680">
            <v>42856</v>
          </cell>
        </row>
        <row r="2681">
          <cell r="B2681">
            <v>42857</v>
          </cell>
        </row>
        <row r="2682">
          <cell r="B2682">
            <v>42858</v>
          </cell>
        </row>
        <row r="2683">
          <cell r="B2683">
            <v>42859</v>
          </cell>
        </row>
        <row r="2684">
          <cell r="B2684">
            <v>42860</v>
          </cell>
        </row>
        <row r="2685">
          <cell r="B2685">
            <v>42861</v>
          </cell>
        </row>
        <row r="2686">
          <cell r="B2686">
            <v>42862</v>
          </cell>
        </row>
        <row r="2687">
          <cell r="B2687">
            <v>42863</v>
          </cell>
        </row>
        <row r="2688">
          <cell r="B2688">
            <v>42864</v>
          </cell>
        </row>
        <row r="2689">
          <cell r="B2689">
            <v>42865</v>
          </cell>
        </row>
        <row r="2690">
          <cell r="B2690">
            <v>42866</v>
          </cell>
        </row>
        <row r="2691">
          <cell r="B2691">
            <v>42867</v>
          </cell>
        </row>
        <row r="2692">
          <cell r="B2692">
            <v>42868</v>
          </cell>
        </row>
        <row r="2693">
          <cell r="B2693">
            <v>42869</v>
          </cell>
        </row>
        <row r="2694">
          <cell r="B2694">
            <v>42870</v>
          </cell>
        </row>
        <row r="2695">
          <cell r="B2695">
            <v>42871</v>
          </cell>
        </row>
        <row r="2696">
          <cell r="B2696">
            <v>42872</v>
          </cell>
        </row>
        <row r="2697">
          <cell r="B2697">
            <v>42873</v>
          </cell>
        </row>
        <row r="2698">
          <cell r="B2698">
            <v>42874</v>
          </cell>
        </row>
        <row r="2699">
          <cell r="B2699">
            <v>42875</v>
          </cell>
        </row>
        <row r="2700">
          <cell r="B2700">
            <v>42876</v>
          </cell>
        </row>
        <row r="2701">
          <cell r="B2701">
            <v>42877</v>
          </cell>
        </row>
        <row r="2702">
          <cell r="B2702">
            <v>42878</v>
          </cell>
        </row>
        <row r="2703">
          <cell r="B2703">
            <v>42879</v>
          </cell>
        </row>
        <row r="2704">
          <cell r="B2704">
            <v>42880</v>
          </cell>
        </row>
        <row r="2705">
          <cell r="B2705">
            <v>42881</v>
          </cell>
        </row>
        <row r="2706">
          <cell r="B2706">
            <v>42882</v>
          </cell>
        </row>
        <row r="2707">
          <cell r="B2707">
            <v>42883</v>
          </cell>
        </row>
        <row r="2708">
          <cell r="B2708">
            <v>42884</v>
          </cell>
        </row>
        <row r="2709">
          <cell r="B2709">
            <v>42885</v>
          </cell>
        </row>
        <row r="2710">
          <cell r="B2710">
            <v>42886</v>
          </cell>
        </row>
        <row r="2711">
          <cell r="B2711">
            <v>42887</v>
          </cell>
        </row>
        <row r="2712">
          <cell r="B2712">
            <v>42888</v>
          </cell>
        </row>
        <row r="2713">
          <cell r="B2713">
            <v>42889</v>
          </cell>
        </row>
        <row r="2714">
          <cell r="B2714">
            <v>42890</v>
          </cell>
        </row>
        <row r="2715">
          <cell r="B2715">
            <v>42891</v>
          </cell>
        </row>
        <row r="2716">
          <cell r="B2716">
            <v>42892</v>
          </cell>
        </row>
        <row r="2717">
          <cell r="B2717">
            <v>42893</v>
          </cell>
        </row>
        <row r="2718">
          <cell r="B2718">
            <v>42894</v>
          </cell>
        </row>
        <row r="2719">
          <cell r="B2719">
            <v>42895</v>
          </cell>
        </row>
        <row r="2720">
          <cell r="B2720">
            <v>42896</v>
          </cell>
        </row>
        <row r="2721">
          <cell r="B2721">
            <v>42897</v>
          </cell>
        </row>
        <row r="2722">
          <cell r="B2722">
            <v>42898</v>
          </cell>
        </row>
        <row r="2723">
          <cell r="B2723">
            <v>42899</v>
          </cell>
        </row>
        <row r="2724">
          <cell r="B2724">
            <v>42900</v>
          </cell>
        </row>
        <row r="2725">
          <cell r="B2725">
            <v>42901</v>
          </cell>
        </row>
        <row r="2726">
          <cell r="B2726">
            <v>42902</v>
          </cell>
        </row>
        <row r="2727">
          <cell r="B2727">
            <v>42903</v>
          </cell>
        </row>
        <row r="2728">
          <cell r="B2728">
            <v>42904</v>
          </cell>
        </row>
        <row r="2729">
          <cell r="B2729">
            <v>42905</v>
          </cell>
        </row>
        <row r="2730">
          <cell r="B2730">
            <v>42906</v>
          </cell>
        </row>
        <row r="2731">
          <cell r="B2731">
            <v>42907</v>
          </cell>
        </row>
        <row r="2732">
          <cell r="B2732">
            <v>42908</v>
          </cell>
        </row>
        <row r="2733">
          <cell r="B2733">
            <v>42909</v>
          </cell>
        </row>
        <row r="2734">
          <cell r="B2734">
            <v>42910</v>
          </cell>
        </row>
        <row r="2735">
          <cell r="B2735">
            <v>42911</v>
          </cell>
        </row>
        <row r="2736">
          <cell r="B2736">
            <v>42912</v>
          </cell>
        </row>
        <row r="2737">
          <cell r="B2737">
            <v>42913</v>
          </cell>
        </row>
        <row r="2738">
          <cell r="B2738">
            <v>42914</v>
          </cell>
        </row>
        <row r="2739">
          <cell r="B2739">
            <v>42915</v>
          </cell>
        </row>
        <row r="2740">
          <cell r="B2740">
            <v>42916</v>
          </cell>
        </row>
        <row r="2741">
          <cell r="B2741">
            <v>42917</v>
          </cell>
        </row>
        <row r="2742">
          <cell r="B2742">
            <v>42918</v>
          </cell>
        </row>
        <row r="2743">
          <cell r="B2743">
            <v>42919</v>
          </cell>
        </row>
        <row r="2744">
          <cell r="B2744">
            <v>42920</v>
          </cell>
        </row>
        <row r="2745">
          <cell r="B2745">
            <v>42921</v>
          </cell>
        </row>
        <row r="2746">
          <cell r="B2746">
            <v>42922</v>
          </cell>
        </row>
        <row r="2747">
          <cell r="B2747">
            <v>42923</v>
          </cell>
        </row>
        <row r="2748">
          <cell r="B2748">
            <v>42924</v>
          </cell>
        </row>
        <row r="2749">
          <cell r="B2749">
            <v>42925</v>
          </cell>
        </row>
        <row r="2750">
          <cell r="B2750">
            <v>42926</v>
          </cell>
        </row>
        <row r="2751">
          <cell r="B2751">
            <v>42927</v>
          </cell>
        </row>
        <row r="2752">
          <cell r="B2752">
            <v>42928</v>
          </cell>
        </row>
        <row r="2753">
          <cell r="B2753">
            <v>42929</v>
          </cell>
        </row>
        <row r="2754">
          <cell r="B2754">
            <v>42930</v>
          </cell>
        </row>
        <row r="2755">
          <cell r="B2755">
            <v>42931</v>
          </cell>
        </row>
        <row r="2756">
          <cell r="B2756">
            <v>42932</v>
          </cell>
        </row>
        <row r="2757">
          <cell r="B2757">
            <v>42933</v>
          </cell>
        </row>
        <row r="2758">
          <cell r="B2758">
            <v>42934</v>
          </cell>
        </row>
        <row r="2759">
          <cell r="B2759">
            <v>42935</v>
          </cell>
        </row>
        <row r="2760">
          <cell r="B2760">
            <v>42936</v>
          </cell>
        </row>
        <row r="2761">
          <cell r="B2761">
            <v>42937</v>
          </cell>
        </row>
        <row r="2762">
          <cell r="B2762">
            <v>42938</v>
          </cell>
        </row>
        <row r="2763">
          <cell r="B2763">
            <v>42939</v>
          </cell>
        </row>
        <row r="2764">
          <cell r="B2764">
            <v>42940</v>
          </cell>
        </row>
        <row r="2765">
          <cell r="B2765">
            <v>42941</v>
          </cell>
        </row>
        <row r="2766">
          <cell r="B2766">
            <v>42942</v>
          </cell>
        </row>
        <row r="2767">
          <cell r="B2767">
            <v>42943</v>
          </cell>
        </row>
        <row r="2768">
          <cell r="B2768">
            <v>42944</v>
          </cell>
        </row>
        <row r="2769">
          <cell r="B2769">
            <v>42945</v>
          </cell>
        </row>
        <row r="2770">
          <cell r="B2770">
            <v>42946</v>
          </cell>
        </row>
        <row r="2771">
          <cell r="B2771">
            <v>42947</v>
          </cell>
        </row>
        <row r="2772">
          <cell r="B2772">
            <v>42948</v>
          </cell>
        </row>
        <row r="2773">
          <cell r="B2773">
            <v>42949</v>
          </cell>
        </row>
        <row r="2774">
          <cell r="B2774">
            <v>42950</v>
          </cell>
        </row>
        <row r="2775">
          <cell r="B2775">
            <v>42951</v>
          </cell>
        </row>
        <row r="2776">
          <cell r="B2776">
            <v>42952</v>
          </cell>
        </row>
        <row r="2777">
          <cell r="B2777">
            <v>42953</v>
          </cell>
        </row>
        <row r="2778">
          <cell r="B2778">
            <v>42954</v>
          </cell>
        </row>
        <row r="2779">
          <cell r="B2779">
            <v>42955</v>
          </cell>
        </row>
        <row r="2780">
          <cell r="B2780">
            <v>42956</v>
          </cell>
        </row>
        <row r="2781">
          <cell r="B2781">
            <v>42957</v>
          </cell>
        </row>
        <row r="2782">
          <cell r="B2782">
            <v>42958</v>
          </cell>
        </row>
        <row r="2783">
          <cell r="B2783">
            <v>42959</v>
          </cell>
        </row>
        <row r="2784">
          <cell r="B2784">
            <v>42960</v>
          </cell>
        </row>
        <row r="2785">
          <cell r="B2785">
            <v>42961</v>
          </cell>
        </row>
        <row r="2786">
          <cell r="B2786">
            <v>42962</v>
          </cell>
        </row>
        <row r="2787">
          <cell r="B2787">
            <v>42963</v>
          </cell>
        </row>
        <row r="2788">
          <cell r="B2788">
            <v>42964</v>
          </cell>
        </row>
        <row r="2789">
          <cell r="B2789">
            <v>42965</v>
          </cell>
        </row>
        <row r="2790">
          <cell r="B2790">
            <v>42966</v>
          </cell>
        </row>
        <row r="2791">
          <cell r="B2791">
            <v>42967</v>
          </cell>
        </row>
        <row r="2792">
          <cell r="B2792">
            <v>42968</v>
          </cell>
        </row>
        <row r="2793">
          <cell r="B2793">
            <v>42969</v>
          </cell>
        </row>
        <row r="2794">
          <cell r="B2794">
            <v>42970</v>
          </cell>
        </row>
        <row r="2795">
          <cell r="B2795">
            <v>42971</v>
          </cell>
        </row>
        <row r="2796">
          <cell r="B2796">
            <v>42972</v>
          </cell>
        </row>
        <row r="2797">
          <cell r="B2797">
            <v>42973</v>
          </cell>
        </row>
        <row r="2798">
          <cell r="B2798">
            <v>42974</v>
          </cell>
        </row>
        <row r="2799">
          <cell r="B2799">
            <v>42975</v>
          </cell>
        </row>
        <row r="2800">
          <cell r="B2800">
            <v>42976</v>
          </cell>
        </row>
        <row r="2801">
          <cell r="B2801">
            <v>42977</v>
          </cell>
        </row>
        <row r="2802">
          <cell r="B2802">
            <v>42978</v>
          </cell>
        </row>
        <row r="2803">
          <cell r="B2803">
            <v>42979</v>
          </cell>
        </row>
        <row r="2804">
          <cell r="B2804">
            <v>42980</v>
          </cell>
        </row>
        <row r="2805">
          <cell r="B2805">
            <v>42981</v>
          </cell>
        </row>
        <row r="2806">
          <cell r="B2806">
            <v>42982</v>
          </cell>
        </row>
        <row r="2807">
          <cell r="B2807">
            <v>42983</v>
          </cell>
        </row>
        <row r="2808">
          <cell r="B2808">
            <v>42984</v>
          </cell>
        </row>
        <row r="2809">
          <cell r="B2809">
            <v>42985</v>
          </cell>
        </row>
        <row r="2810">
          <cell r="B2810">
            <v>42986</v>
          </cell>
        </row>
        <row r="2811">
          <cell r="B2811">
            <v>42987</v>
          </cell>
        </row>
        <row r="2812">
          <cell r="B2812">
            <v>42988</v>
          </cell>
        </row>
        <row r="2813">
          <cell r="B2813">
            <v>42989</v>
          </cell>
        </row>
        <row r="2814">
          <cell r="B2814">
            <v>42990</v>
          </cell>
        </row>
        <row r="2815">
          <cell r="B2815">
            <v>42991</v>
          </cell>
        </row>
        <row r="2816">
          <cell r="B2816">
            <v>42992</v>
          </cell>
        </row>
        <row r="2817">
          <cell r="B2817">
            <v>42993</v>
          </cell>
        </row>
        <row r="2818">
          <cell r="B2818">
            <v>42994</v>
          </cell>
        </row>
        <row r="2819">
          <cell r="B2819">
            <v>42995</v>
          </cell>
        </row>
        <row r="2820">
          <cell r="B2820">
            <v>42996</v>
          </cell>
        </row>
        <row r="2821">
          <cell r="B2821">
            <v>42997</v>
          </cell>
        </row>
        <row r="2822">
          <cell r="B2822">
            <v>42998</v>
          </cell>
        </row>
        <row r="2823">
          <cell r="B2823">
            <v>42999</v>
          </cell>
        </row>
        <row r="2824">
          <cell r="B2824">
            <v>43000</v>
          </cell>
        </row>
        <row r="2825">
          <cell r="B2825">
            <v>43001</v>
          </cell>
        </row>
        <row r="2826">
          <cell r="B2826">
            <v>43002</v>
          </cell>
        </row>
        <row r="2827">
          <cell r="B2827">
            <v>43003</v>
          </cell>
        </row>
        <row r="2828">
          <cell r="B2828">
            <v>43004</v>
          </cell>
        </row>
        <row r="2829">
          <cell r="B2829">
            <v>43005</v>
          </cell>
        </row>
        <row r="2830">
          <cell r="B2830">
            <v>43006</v>
          </cell>
        </row>
        <row r="2831">
          <cell r="B2831">
            <v>43007</v>
          </cell>
        </row>
        <row r="2832">
          <cell r="B2832">
            <v>43008</v>
          </cell>
        </row>
        <row r="2833">
          <cell r="B2833">
            <v>43009</v>
          </cell>
        </row>
        <row r="2834">
          <cell r="B2834">
            <v>43010</v>
          </cell>
        </row>
        <row r="2835">
          <cell r="B2835">
            <v>43011</v>
          </cell>
        </row>
        <row r="2836">
          <cell r="B2836">
            <v>43012</v>
          </cell>
        </row>
        <row r="2837">
          <cell r="B2837">
            <v>43013</v>
          </cell>
        </row>
        <row r="2838">
          <cell r="B2838">
            <v>43014</v>
          </cell>
        </row>
        <row r="2839">
          <cell r="B2839">
            <v>43015</v>
          </cell>
        </row>
        <row r="2840">
          <cell r="B2840">
            <v>43016</v>
          </cell>
        </row>
        <row r="2841">
          <cell r="B2841">
            <v>43017</v>
          </cell>
        </row>
        <row r="2842">
          <cell r="B2842">
            <v>43018</v>
          </cell>
        </row>
        <row r="2843">
          <cell r="B2843">
            <v>43019</v>
          </cell>
        </row>
        <row r="2844">
          <cell r="B2844">
            <v>43020</v>
          </cell>
        </row>
        <row r="2845">
          <cell r="B2845">
            <v>43021</v>
          </cell>
        </row>
        <row r="2846">
          <cell r="B2846">
            <v>43022</v>
          </cell>
        </row>
        <row r="2847">
          <cell r="B2847">
            <v>43023</v>
          </cell>
        </row>
        <row r="2848">
          <cell r="B2848">
            <v>43024</v>
          </cell>
        </row>
        <row r="2849">
          <cell r="B2849">
            <v>43025</v>
          </cell>
        </row>
        <row r="2850">
          <cell r="B2850">
            <v>43026</v>
          </cell>
        </row>
        <row r="2851">
          <cell r="B2851">
            <v>43027</v>
          </cell>
        </row>
        <row r="2852">
          <cell r="B2852">
            <v>43028</v>
          </cell>
        </row>
        <row r="2853">
          <cell r="B2853">
            <v>43029</v>
          </cell>
        </row>
        <row r="2854">
          <cell r="B2854">
            <v>43030</v>
          </cell>
        </row>
        <row r="2855">
          <cell r="B2855">
            <v>43031</v>
          </cell>
        </row>
        <row r="2856">
          <cell r="B2856">
            <v>43032</v>
          </cell>
        </row>
        <row r="2857">
          <cell r="B2857">
            <v>43033</v>
          </cell>
        </row>
        <row r="2858">
          <cell r="B2858">
            <v>43034</v>
          </cell>
        </row>
        <row r="2859">
          <cell r="B2859">
            <v>43035</v>
          </cell>
        </row>
        <row r="2860">
          <cell r="B2860">
            <v>43036</v>
          </cell>
        </row>
        <row r="2861">
          <cell r="B2861">
            <v>43037</v>
          </cell>
        </row>
        <row r="2862">
          <cell r="B2862">
            <v>43038</v>
          </cell>
        </row>
        <row r="2863">
          <cell r="B2863">
            <v>43039</v>
          </cell>
        </row>
        <row r="2864">
          <cell r="B2864">
            <v>43040</v>
          </cell>
        </row>
        <row r="2865">
          <cell r="B2865">
            <v>43041</v>
          </cell>
        </row>
        <row r="2866">
          <cell r="B2866">
            <v>43042</v>
          </cell>
        </row>
        <row r="2867">
          <cell r="B2867">
            <v>43043</v>
          </cell>
        </row>
        <row r="2868">
          <cell r="B2868">
            <v>43044</v>
          </cell>
        </row>
        <row r="2869">
          <cell r="B2869">
            <v>43045</v>
          </cell>
        </row>
        <row r="2870">
          <cell r="B2870">
            <v>43046</v>
          </cell>
        </row>
        <row r="2871">
          <cell r="B2871">
            <v>43047</v>
          </cell>
        </row>
        <row r="2872">
          <cell r="B2872">
            <v>43048</v>
          </cell>
        </row>
        <row r="2873">
          <cell r="B2873">
            <v>43049</v>
          </cell>
        </row>
        <row r="2874">
          <cell r="B2874">
            <v>43050</v>
          </cell>
        </row>
        <row r="2875">
          <cell r="B2875">
            <v>43051</v>
          </cell>
        </row>
        <row r="2876">
          <cell r="B2876">
            <v>43052</v>
          </cell>
        </row>
        <row r="2877">
          <cell r="B2877">
            <v>43053</v>
          </cell>
        </row>
        <row r="2878">
          <cell r="B2878">
            <v>43054</v>
          </cell>
        </row>
        <row r="2879">
          <cell r="B2879">
            <v>43055</v>
          </cell>
        </row>
        <row r="2880">
          <cell r="B2880">
            <v>43056</v>
          </cell>
        </row>
        <row r="2881">
          <cell r="B2881">
            <v>43057</v>
          </cell>
        </row>
        <row r="2882">
          <cell r="B2882">
            <v>43058</v>
          </cell>
        </row>
        <row r="2883">
          <cell r="B2883">
            <v>43059</v>
          </cell>
        </row>
        <row r="2884">
          <cell r="B2884">
            <v>43060</v>
          </cell>
        </row>
        <row r="2885">
          <cell r="B2885">
            <v>43061</v>
          </cell>
        </row>
        <row r="2886">
          <cell r="B2886">
            <v>43062</v>
          </cell>
        </row>
        <row r="2887">
          <cell r="B2887">
            <v>43063</v>
          </cell>
        </row>
        <row r="2888">
          <cell r="B2888">
            <v>43064</v>
          </cell>
        </row>
        <row r="2889">
          <cell r="B2889">
            <v>43065</v>
          </cell>
        </row>
        <row r="2890">
          <cell r="B2890">
            <v>43066</v>
          </cell>
        </row>
        <row r="2891">
          <cell r="B2891">
            <v>43067</v>
          </cell>
        </row>
        <row r="2892">
          <cell r="B2892">
            <v>43068</v>
          </cell>
        </row>
        <row r="2893">
          <cell r="B2893">
            <v>43069</v>
          </cell>
        </row>
        <row r="2894">
          <cell r="B2894">
            <v>43070</v>
          </cell>
        </row>
        <row r="2895">
          <cell r="B2895">
            <v>43071</v>
          </cell>
        </row>
        <row r="2896">
          <cell r="B2896">
            <v>43072</v>
          </cell>
        </row>
        <row r="2897">
          <cell r="B2897">
            <v>43073</v>
          </cell>
        </row>
        <row r="2898">
          <cell r="B2898">
            <v>43074</v>
          </cell>
        </row>
        <row r="2899">
          <cell r="B2899">
            <v>43075</v>
          </cell>
        </row>
        <row r="2900">
          <cell r="B2900">
            <v>43076</v>
          </cell>
        </row>
        <row r="2901">
          <cell r="B2901">
            <v>43077</v>
          </cell>
        </row>
        <row r="2902">
          <cell r="B2902">
            <v>43078</v>
          </cell>
        </row>
        <row r="2903">
          <cell r="B2903">
            <v>43079</v>
          </cell>
        </row>
        <row r="2904">
          <cell r="B2904">
            <v>43080</v>
          </cell>
        </row>
        <row r="2905">
          <cell r="B2905">
            <v>43081</v>
          </cell>
        </row>
        <row r="2906">
          <cell r="B2906">
            <v>43082</v>
          </cell>
        </row>
        <row r="2907">
          <cell r="B2907">
            <v>43083</v>
          </cell>
        </row>
        <row r="2908">
          <cell r="B2908">
            <v>43084</v>
          </cell>
        </row>
        <row r="2909">
          <cell r="B2909">
            <v>43085</v>
          </cell>
        </row>
        <row r="2910">
          <cell r="B2910">
            <v>43086</v>
          </cell>
        </row>
        <row r="2911">
          <cell r="B2911">
            <v>43087</v>
          </cell>
        </row>
        <row r="2912">
          <cell r="B2912">
            <v>43088</v>
          </cell>
        </row>
        <row r="2913">
          <cell r="B2913">
            <v>43089</v>
          </cell>
        </row>
        <row r="2914">
          <cell r="B2914">
            <v>43090</v>
          </cell>
        </row>
        <row r="2915">
          <cell r="B2915">
            <v>43091</v>
          </cell>
        </row>
        <row r="2916">
          <cell r="B2916">
            <v>43092</v>
          </cell>
        </row>
        <row r="2917">
          <cell r="B2917">
            <v>43093</v>
          </cell>
        </row>
        <row r="2918">
          <cell r="B2918">
            <v>43094</v>
          </cell>
        </row>
        <row r="2919">
          <cell r="B2919">
            <v>43095</v>
          </cell>
        </row>
        <row r="2920">
          <cell r="B2920">
            <v>43096</v>
          </cell>
        </row>
        <row r="2921">
          <cell r="B2921">
            <v>43097</v>
          </cell>
        </row>
        <row r="2922">
          <cell r="B2922">
            <v>43098</v>
          </cell>
        </row>
        <row r="2923">
          <cell r="B2923">
            <v>43099</v>
          </cell>
        </row>
        <row r="2924">
          <cell r="B2924">
            <v>43100</v>
          </cell>
        </row>
        <row r="2925">
          <cell r="B2925">
            <v>43101</v>
          </cell>
        </row>
        <row r="2926">
          <cell r="B2926">
            <v>43102</v>
          </cell>
        </row>
        <row r="2927">
          <cell r="B2927">
            <v>43103</v>
          </cell>
        </row>
        <row r="2928">
          <cell r="B2928">
            <v>43104</v>
          </cell>
        </row>
        <row r="2929">
          <cell r="B2929">
            <v>43105</v>
          </cell>
        </row>
        <row r="2930">
          <cell r="B2930">
            <v>43106</v>
          </cell>
        </row>
        <row r="2931">
          <cell r="B2931">
            <v>43107</v>
          </cell>
        </row>
        <row r="2932">
          <cell r="B2932">
            <v>43108</v>
          </cell>
        </row>
        <row r="2933">
          <cell r="B2933">
            <v>43109</v>
          </cell>
        </row>
        <row r="2934">
          <cell r="B2934">
            <v>43110</v>
          </cell>
        </row>
        <row r="2935">
          <cell r="B2935">
            <v>43111</v>
          </cell>
        </row>
        <row r="2936">
          <cell r="B2936">
            <v>43112</v>
          </cell>
        </row>
        <row r="2937">
          <cell r="B2937">
            <v>43113</v>
          </cell>
        </row>
        <row r="2938">
          <cell r="B2938">
            <v>43114</v>
          </cell>
        </row>
        <row r="2939">
          <cell r="B2939">
            <v>43115</v>
          </cell>
        </row>
        <row r="2940">
          <cell r="B2940">
            <v>43116</v>
          </cell>
        </row>
        <row r="2941">
          <cell r="B2941">
            <v>43117</v>
          </cell>
        </row>
        <row r="2942">
          <cell r="B2942">
            <v>43118</v>
          </cell>
        </row>
        <row r="2943">
          <cell r="B2943">
            <v>43119</v>
          </cell>
        </row>
        <row r="2944">
          <cell r="B2944">
            <v>43120</v>
          </cell>
        </row>
        <row r="2945">
          <cell r="B2945">
            <v>43121</v>
          </cell>
        </row>
        <row r="2946">
          <cell r="B2946">
            <v>43122</v>
          </cell>
        </row>
        <row r="2947">
          <cell r="B2947">
            <v>43123</v>
          </cell>
        </row>
        <row r="2948">
          <cell r="B2948">
            <v>43124</v>
          </cell>
        </row>
        <row r="2949">
          <cell r="B2949">
            <v>43125</v>
          </cell>
        </row>
        <row r="2950">
          <cell r="B2950">
            <v>43126</v>
          </cell>
        </row>
        <row r="2951">
          <cell r="B2951">
            <v>43127</v>
          </cell>
        </row>
        <row r="2952">
          <cell r="B2952">
            <v>43128</v>
          </cell>
        </row>
        <row r="2953">
          <cell r="B2953">
            <v>43129</v>
          </cell>
        </row>
        <row r="2954">
          <cell r="B2954">
            <v>43130</v>
          </cell>
        </row>
        <row r="2955">
          <cell r="B2955">
            <v>43131</v>
          </cell>
        </row>
        <row r="2956">
          <cell r="B2956">
            <v>43132</v>
          </cell>
        </row>
        <row r="2957">
          <cell r="B2957">
            <v>43133</v>
          </cell>
        </row>
        <row r="2958">
          <cell r="B2958">
            <v>43134</v>
          </cell>
        </row>
        <row r="2959">
          <cell r="B2959">
            <v>43135</v>
          </cell>
        </row>
        <row r="2960">
          <cell r="B2960">
            <v>43136</v>
          </cell>
        </row>
        <row r="2961">
          <cell r="B2961">
            <v>43137</v>
          </cell>
        </row>
        <row r="2962">
          <cell r="B2962">
            <v>43138</v>
          </cell>
        </row>
        <row r="2963">
          <cell r="B2963">
            <v>43139</v>
          </cell>
        </row>
        <row r="2964">
          <cell r="B2964">
            <v>43140</v>
          </cell>
        </row>
        <row r="2965">
          <cell r="B2965">
            <v>43141</v>
          </cell>
        </row>
        <row r="2966">
          <cell r="B2966">
            <v>43142</v>
          </cell>
        </row>
        <row r="2967">
          <cell r="B2967">
            <v>43143</v>
          </cell>
        </row>
        <row r="2968">
          <cell r="B2968">
            <v>43144</v>
          </cell>
        </row>
        <row r="2969">
          <cell r="B2969">
            <v>43145</v>
          </cell>
        </row>
        <row r="2970">
          <cell r="B2970">
            <v>43146</v>
          </cell>
        </row>
        <row r="2971">
          <cell r="B2971">
            <v>43147</v>
          </cell>
        </row>
        <row r="2972">
          <cell r="B2972">
            <v>43148</v>
          </cell>
        </row>
        <row r="2973">
          <cell r="B2973">
            <v>43149</v>
          </cell>
        </row>
        <row r="2974">
          <cell r="B2974">
            <v>43150</v>
          </cell>
        </row>
        <row r="2975">
          <cell r="B2975">
            <v>43151</v>
          </cell>
        </row>
        <row r="2976">
          <cell r="B2976">
            <v>43152</v>
          </cell>
        </row>
        <row r="2977">
          <cell r="B2977">
            <v>43153</v>
          </cell>
        </row>
        <row r="2978">
          <cell r="B2978">
            <v>43154</v>
          </cell>
        </row>
        <row r="2979">
          <cell r="B2979">
            <v>43155</v>
          </cell>
        </row>
        <row r="2980">
          <cell r="B2980">
            <v>43156</v>
          </cell>
        </row>
        <row r="2981">
          <cell r="B2981">
            <v>43157</v>
          </cell>
        </row>
        <row r="2982">
          <cell r="B2982">
            <v>43158</v>
          </cell>
        </row>
        <row r="2983">
          <cell r="B2983">
            <v>43159</v>
          </cell>
        </row>
        <row r="2984">
          <cell r="B2984">
            <v>43160</v>
          </cell>
        </row>
        <row r="2985">
          <cell r="B2985">
            <v>43161</v>
          </cell>
        </row>
        <row r="2986">
          <cell r="B2986">
            <v>43162</v>
          </cell>
        </row>
        <row r="2987">
          <cell r="B2987">
            <v>43163</v>
          </cell>
        </row>
        <row r="2988">
          <cell r="B2988">
            <v>43164</v>
          </cell>
        </row>
        <row r="2989">
          <cell r="B2989">
            <v>43165</v>
          </cell>
        </row>
        <row r="2990">
          <cell r="B2990">
            <v>43166</v>
          </cell>
        </row>
        <row r="2991">
          <cell r="B2991">
            <v>43167</v>
          </cell>
        </row>
        <row r="2992">
          <cell r="B2992">
            <v>43168</v>
          </cell>
        </row>
        <row r="2993">
          <cell r="B2993">
            <v>43169</v>
          </cell>
        </row>
        <row r="2994">
          <cell r="B2994">
            <v>43170</v>
          </cell>
        </row>
        <row r="2995">
          <cell r="B2995">
            <v>43171</v>
          </cell>
        </row>
        <row r="2996">
          <cell r="B2996">
            <v>43172</v>
          </cell>
        </row>
        <row r="2997">
          <cell r="B2997">
            <v>43173</v>
          </cell>
        </row>
        <row r="2998">
          <cell r="B2998">
            <v>43174</v>
          </cell>
        </row>
        <row r="2999">
          <cell r="B2999">
            <v>43175</v>
          </cell>
        </row>
        <row r="3000">
          <cell r="B3000">
            <v>43176</v>
          </cell>
        </row>
        <row r="3001">
          <cell r="B3001">
            <v>43177</v>
          </cell>
        </row>
        <row r="3002">
          <cell r="B3002">
            <v>43178</v>
          </cell>
        </row>
        <row r="3003">
          <cell r="B3003">
            <v>43179</v>
          </cell>
        </row>
        <row r="3004">
          <cell r="B3004">
            <v>43180</v>
          </cell>
        </row>
        <row r="3005">
          <cell r="B3005">
            <v>43181</v>
          </cell>
        </row>
        <row r="3006">
          <cell r="B3006">
            <v>43182</v>
          </cell>
        </row>
        <row r="3007">
          <cell r="B3007">
            <v>43183</v>
          </cell>
        </row>
        <row r="3008">
          <cell r="B3008">
            <v>43184</v>
          </cell>
        </row>
        <row r="3009">
          <cell r="B3009">
            <v>43185</v>
          </cell>
        </row>
        <row r="3010">
          <cell r="B3010">
            <v>43186</v>
          </cell>
        </row>
        <row r="3011">
          <cell r="B3011">
            <v>43187</v>
          </cell>
        </row>
        <row r="3012">
          <cell r="B3012">
            <v>43188</v>
          </cell>
        </row>
        <row r="3013">
          <cell r="B3013">
            <v>43189</v>
          </cell>
        </row>
        <row r="3014">
          <cell r="B3014">
            <v>43190</v>
          </cell>
        </row>
        <row r="3015">
          <cell r="B3015">
            <v>43191</v>
          </cell>
        </row>
        <row r="3016">
          <cell r="B3016">
            <v>43192</v>
          </cell>
        </row>
        <row r="3017">
          <cell r="B3017">
            <v>43193</v>
          </cell>
        </row>
        <row r="3018">
          <cell r="B3018">
            <v>43194</v>
          </cell>
        </row>
        <row r="3019">
          <cell r="B3019">
            <v>43195</v>
          </cell>
        </row>
        <row r="3020">
          <cell r="B3020">
            <v>43196</v>
          </cell>
        </row>
        <row r="3021">
          <cell r="B3021">
            <v>43197</v>
          </cell>
        </row>
        <row r="3022">
          <cell r="B3022">
            <v>43198</v>
          </cell>
        </row>
        <row r="3023">
          <cell r="B3023">
            <v>43199</v>
          </cell>
        </row>
        <row r="3024">
          <cell r="B3024">
            <v>43200</v>
          </cell>
        </row>
        <row r="3025">
          <cell r="B3025">
            <v>43201</v>
          </cell>
        </row>
        <row r="3026">
          <cell r="B3026">
            <v>43202</v>
          </cell>
        </row>
        <row r="3027">
          <cell r="B3027">
            <v>43203</v>
          </cell>
        </row>
        <row r="3028">
          <cell r="B3028">
            <v>43204</v>
          </cell>
        </row>
        <row r="3029">
          <cell r="B3029">
            <v>43205</v>
          </cell>
        </row>
        <row r="3030">
          <cell r="B3030">
            <v>43206</v>
          </cell>
        </row>
        <row r="3031">
          <cell r="B3031">
            <v>43207</v>
          </cell>
        </row>
        <row r="3032">
          <cell r="B3032">
            <v>43208</v>
          </cell>
        </row>
        <row r="3033">
          <cell r="B3033">
            <v>43209</v>
          </cell>
        </row>
        <row r="3034">
          <cell r="B3034">
            <v>43210</v>
          </cell>
        </row>
        <row r="3035">
          <cell r="B3035">
            <v>43211</v>
          </cell>
        </row>
        <row r="3036">
          <cell r="B3036">
            <v>43212</v>
          </cell>
        </row>
        <row r="3037">
          <cell r="B3037">
            <v>43213</v>
          </cell>
        </row>
        <row r="3038">
          <cell r="B3038">
            <v>43214</v>
          </cell>
        </row>
        <row r="3039">
          <cell r="B3039">
            <v>43215</v>
          </cell>
        </row>
        <row r="3040">
          <cell r="B3040">
            <v>43216</v>
          </cell>
        </row>
        <row r="3041">
          <cell r="B3041">
            <v>43217</v>
          </cell>
        </row>
        <row r="3042">
          <cell r="B3042">
            <v>43218</v>
          </cell>
        </row>
        <row r="3043">
          <cell r="B3043">
            <v>43219</v>
          </cell>
        </row>
        <row r="3044">
          <cell r="B3044">
            <v>43220</v>
          </cell>
        </row>
        <row r="3045">
          <cell r="B3045">
            <v>43221</v>
          </cell>
        </row>
        <row r="3046">
          <cell r="B3046">
            <v>43222</v>
          </cell>
        </row>
        <row r="3047">
          <cell r="B3047">
            <v>43223</v>
          </cell>
        </row>
        <row r="3048">
          <cell r="B3048">
            <v>43224</v>
          </cell>
        </row>
        <row r="3049">
          <cell r="B3049">
            <v>43225</v>
          </cell>
        </row>
        <row r="3050">
          <cell r="B3050">
            <v>43226</v>
          </cell>
        </row>
        <row r="3051">
          <cell r="B3051">
            <v>43227</v>
          </cell>
        </row>
        <row r="3052">
          <cell r="B3052">
            <v>43228</v>
          </cell>
        </row>
        <row r="3053">
          <cell r="B3053">
            <v>43229</v>
          </cell>
        </row>
        <row r="3054">
          <cell r="B3054">
            <v>43230</v>
          </cell>
        </row>
        <row r="3055">
          <cell r="B3055">
            <v>43231</v>
          </cell>
        </row>
        <row r="3056">
          <cell r="B3056">
            <v>43232</v>
          </cell>
        </row>
        <row r="3057">
          <cell r="B3057">
            <v>43233</v>
          </cell>
        </row>
        <row r="3058">
          <cell r="B3058">
            <v>43234</v>
          </cell>
        </row>
        <row r="3059">
          <cell r="B3059">
            <v>43235</v>
          </cell>
        </row>
        <row r="3060">
          <cell r="B3060">
            <v>43236</v>
          </cell>
        </row>
        <row r="3061">
          <cell r="B3061">
            <v>43237</v>
          </cell>
        </row>
        <row r="3062">
          <cell r="B3062">
            <v>43238</v>
          </cell>
        </row>
        <row r="3063">
          <cell r="B3063">
            <v>43239</v>
          </cell>
        </row>
        <row r="3064">
          <cell r="B3064">
            <v>43240</v>
          </cell>
        </row>
        <row r="3065">
          <cell r="B3065">
            <v>43241</v>
          </cell>
        </row>
        <row r="3066">
          <cell r="B3066">
            <v>43242</v>
          </cell>
        </row>
        <row r="3067">
          <cell r="B3067">
            <v>43243</v>
          </cell>
        </row>
        <row r="3068">
          <cell r="B3068">
            <v>43244</v>
          </cell>
        </row>
        <row r="3069">
          <cell r="B3069">
            <v>43245</v>
          </cell>
        </row>
        <row r="3070">
          <cell r="B3070">
            <v>43246</v>
          </cell>
        </row>
        <row r="3071">
          <cell r="B3071">
            <v>43247</v>
          </cell>
        </row>
        <row r="3072">
          <cell r="B3072">
            <v>43248</v>
          </cell>
        </row>
        <row r="3073">
          <cell r="B3073">
            <v>43249</v>
          </cell>
        </row>
        <row r="3074">
          <cell r="B3074">
            <v>43250</v>
          </cell>
        </row>
        <row r="3075">
          <cell r="B3075">
            <v>43251</v>
          </cell>
        </row>
        <row r="3076">
          <cell r="B3076">
            <v>43252</v>
          </cell>
        </row>
        <row r="3077">
          <cell r="B3077">
            <v>43253</v>
          </cell>
        </row>
        <row r="3078">
          <cell r="B3078">
            <v>43254</v>
          </cell>
        </row>
        <row r="3079">
          <cell r="B3079">
            <v>43255</v>
          </cell>
        </row>
        <row r="3080">
          <cell r="B3080">
            <v>43256</v>
          </cell>
        </row>
        <row r="3081">
          <cell r="B3081">
            <v>43257</v>
          </cell>
        </row>
        <row r="3082">
          <cell r="B3082">
            <v>43258</v>
          </cell>
        </row>
        <row r="3083">
          <cell r="B3083">
            <v>43259</v>
          </cell>
        </row>
        <row r="3084">
          <cell r="B3084">
            <v>43260</v>
          </cell>
        </row>
        <row r="3085">
          <cell r="B3085">
            <v>43261</v>
          </cell>
        </row>
        <row r="3086">
          <cell r="B3086">
            <v>43262</v>
          </cell>
        </row>
        <row r="3087">
          <cell r="B3087">
            <v>43263</v>
          </cell>
        </row>
        <row r="3088">
          <cell r="B3088">
            <v>43264</v>
          </cell>
        </row>
        <row r="3089">
          <cell r="B3089">
            <v>43265</v>
          </cell>
        </row>
        <row r="3090">
          <cell r="B3090">
            <v>43266</v>
          </cell>
        </row>
        <row r="3091">
          <cell r="B3091">
            <v>43267</v>
          </cell>
        </row>
        <row r="3092">
          <cell r="B3092">
            <v>43268</v>
          </cell>
        </row>
        <row r="3093">
          <cell r="B3093">
            <v>43269</v>
          </cell>
        </row>
        <row r="3094">
          <cell r="B3094">
            <v>43270</v>
          </cell>
        </row>
        <row r="3095">
          <cell r="B3095">
            <v>43271</v>
          </cell>
        </row>
        <row r="3096">
          <cell r="B3096">
            <v>43272</v>
          </cell>
        </row>
        <row r="3097">
          <cell r="B3097">
            <v>43273</v>
          </cell>
        </row>
        <row r="3098">
          <cell r="B3098">
            <v>43274</v>
          </cell>
        </row>
        <row r="3099">
          <cell r="B3099">
            <v>43275</v>
          </cell>
        </row>
        <row r="3100">
          <cell r="B3100">
            <v>43276</v>
          </cell>
        </row>
        <row r="3101">
          <cell r="B3101">
            <v>43277</v>
          </cell>
        </row>
        <row r="3102">
          <cell r="B3102">
            <v>43278</v>
          </cell>
        </row>
        <row r="3103">
          <cell r="B3103">
            <v>43279</v>
          </cell>
        </row>
        <row r="3104">
          <cell r="B3104">
            <v>43280</v>
          </cell>
        </row>
        <row r="3105">
          <cell r="B3105">
            <v>43281</v>
          </cell>
        </row>
        <row r="3106">
          <cell r="B3106">
            <v>43282</v>
          </cell>
        </row>
        <row r="3107">
          <cell r="B3107">
            <v>43283</v>
          </cell>
        </row>
        <row r="3108">
          <cell r="B3108">
            <v>43284</v>
          </cell>
        </row>
        <row r="3109">
          <cell r="B3109">
            <v>43285</v>
          </cell>
        </row>
        <row r="3110">
          <cell r="B3110">
            <v>43286</v>
          </cell>
        </row>
        <row r="3111">
          <cell r="B3111">
            <v>43287</v>
          </cell>
        </row>
        <row r="3112">
          <cell r="B3112">
            <v>43288</v>
          </cell>
        </row>
        <row r="3113">
          <cell r="B3113">
            <v>43289</v>
          </cell>
        </row>
        <row r="3114">
          <cell r="B3114">
            <v>43290</v>
          </cell>
        </row>
        <row r="3115">
          <cell r="B3115">
            <v>43291</v>
          </cell>
        </row>
        <row r="3116">
          <cell r="B3116">
            <v>43292</v>
          </cell>
        </row>
        <row r="3117">
          <cell r="B3117">
            <v>43293</v>
          </cell>
        </row>
        <row r="3118">
          <cell r="B3118">
            <v>43294</v>
          </cell>
        </row>
        <row r="3119">
          <cell r="B3119">
            <v>43295</v>
          </cell>
        </row>
        <row r="3120">
          <cell r="B3120">
            <v>43296</v>
          </cell>
        </row>
        <row r="3121">
          <cell r="B3121">
            <v>43297</v>
          </cell>
        </row>
        <row r="3122">
          <cell r="B3122">
            <v>43298</v>
          </cell>
        </row>
        <row r="3123">
          <cell r="B3123">
            <v>43299</v>
          </cell>
        </row>
        <row r="3124">
          <cell r="B3124">
            <v>43300</v>
          </cell>
        </row>
        <row r="3125">
          <cell r="B3125">
            <v>43301</v>
          </cell>
        </row>
        <row r="3126">
          <cell r="B3126">
            <v>43302</v>
          </cell>
        </row>
        <row r="3127">
          <cell r="B3127">
            <v>43303</v>
          </cell>
        </row>
        <row r="3128">
          <cell r="B3128">
            <v>43304</v>
          </cell>
        </row>
        <row r="3129">
          <cell r="B3129">
            <v>43305</v>
          </cell>
        </row>
        <row r="3130">
          <cell r="B3130">
            <v>43306</v>
          </cell>
        </row>
        <row r="3131">
          <cell r="B3131">
            <v>43307</v>
          </cell>
        </row>
        <row r="3132">
          <cell r="B3132">
            <v>43308</v>
          </cell>
        </row>
        <row r="3133">
          <cell r="B3133">
            <v>43309</v>
          </cell>
        </row>
        <row r="3134">
          <cell r="B3134">
            <v>43310</v>
          </cell>
        </row>
        <row r="3135">
          <cell r="B3135">
            <v>43311</v>
          </cell>
        </row>
        <row r="3136">
          <cell r="B3136">
            <v>43312</v>
          </cell>
        </row>
        <row r="3137">
          <cell r="B3137">
            <v>43313</v>
          </cell>
        </row>
        <row r="3138">
          <cell r="B3138">
            <v>43314</v>
          </cell>
        </row>
        <row r="3139">
          <cell r="B3139">
            <v>43315</v>
          </cell>
        </row>
        <row r="3140">
          <cell r="B3140">
            <v>43316</v>
          </cell>
        </row>
        <row r="3141">
          <cell r="B3141">
            <v>43317</v>
          </cell>
        </row>
        <row r="3142">
          <cell r="B3142">
            <v>43318</v>
          </cell>
        </row>
        <row r="3143">
          <cell r="B3143">
            <v>43319</v>
          </cell>
        </row>
        <row r="3144">
          <cell r="B3144">
            <v>43320</v>
          </cell>
        </row>
        <row r="3145">
          <cell r="B3145">
            <v>43321</v>
          </cell>
        </row>
        <row r="3146">
          <cell r="B3146">
            <v>43322</v>
          </cell>
        </row>
        <row r="3147">
          <cell r="B3147">
            <v>43323</v>
          </cell>
        </row>
        <row r="3148">
          <cell r="B3148">
            <v>43324</v>
          </cell>
        </row>
        <row r="3149">
          <cell r="B3149">
            <v>43325</v>
          </cell>
        </row>
        <row r="3150">
          <cell r="B3150">
            <v>43326</v>
          </cell>
        </row>
        <row r="3151">
          <cell r="B3151">
            <v>43327</v>
          </cell>
        </row>
        <row r="3152">
          <cell r="B3152">
            <v>43328</v>
          </cell>
        </row>
        <row r="3153">
          <cell r="B3153">
            <v>43329</v>
          </cell>
        </row>
        <row r="3154">
          <cell r="B3154">
            <v>43330</v>
          </cell>
        </row>
        <row r="3155">
          <cell r="B3155">
            <v>43331</v>
          </cell>
        </row>
        <row r="3156">
          <cell r="B3156">
            <v>43332</v>
          </cell>
        </row>
        <row r="3157">
          <cell r="B3157">
            <v>43333</v>
          </cell>
        </row>
        <row r="3158">
          <cell r="B3158">
            <v>43334</v>
          </cell>
        </row>
        <row r="3159">
          <cell r="B3159">
            <v>43335</v>
          </cell>
        </row>
        <row r="3160">
          <cell r="B3160">
            <v>43336</v>
          </cell>
        </row>
        <row r="3161">
          <cell r="B3161">
            <v>43337</v>
          </cell>
        </row>
        <row r="3162">
          <cell r="B3162">
            <v>43338</v>
          </cell>
        </row>
        <row r="3163">
          <cell r="B3163">
            <v>43339</v>
          </cell>
        </row>
        <row r="3164">
          <cell r="B3164">
            <v>43340</v>
          </cell>
        </row>
        <row r="3165">
          <cell r="B3165">
            <v>43341</v>
          </cell>
        </row>
        <row r="3166">
          <cell r="B3166">
            <v>43342</v>
          </cell>
        </row>
        <row r="3167">
          <cell r="B3167">
            <v>43343</v>
          </cell>
        </row>
        <row r="3168">
          <cell r="B3168">
            <v>43344</v>
          </cell>
        </row>
        <row r="3169">
          <cell r="B3169">
            <v>43345</v>
          </cell>
        </row>
        <row r="3170">
          <cell r="B3170">
            <v>43346</v>
          </cell>
        </row>
        <row r="3171">
          <cell r="B3171">
            <v>43347</v>
          </cell>
        </row>
        <row r="3172">
          <cell r="B3172">
            <v>43348</v>
          </cell>
        </row>
        <row r="3173">
          <cell r="B3173">
            <v>43349</v>
          </cell>
        </row>
        <row r="3174">
          <cell r="B3174">
            <v>43350</v>
          </cell>
        </row>
        <row r="3175">
          <cell r="B3175">
            <v>43351</v>
          </cell>
        </row>
        <row r="3176">
          <cell r="B3176">
            <v>43352</v>
          </cell>
        </row>
        <row r="3177">
          <cell r="B3177">
            <v>43353</v>
          </cell>
        </row>
        <row r="3178">
          <cell r="B3178">
            <v>43354</v>
          </cell>
        </row>
        <row r="3179">
          <cell r="B3179">
            <v>43355</v>
          </cell>
        </row>
        <row r="3180">
          <cell r="B3180">
            <v>43356</v>
          </cell>
        </row>
        <row r="3181">
          <cell r="B3181">
            <v>43357</v>
          </cell>
        </row>
        <row r="3182">
          <cell r="B3182">
            <v>43358</v>
          </cell>
        </row>
        <row r="3183">
          <cell r="B3183">
            <v>43359</v>
          </cell>
        </row>
        <row r="3184">
          <cell r="B3184">
            <v>43360</v>
          </cell>
        </row>
        <row r="3185">
          <cell r="B3185">
            <v>43361</v>
          </cell>
        </row>
        <row r="3186">
          <cell r="B3186">
            <v>43362</v>
          </cell>
        </row>
        <row r="3187">
          <cell r="B3187">
            <v>43363</v>
          </cell>
        </row>
        <row r="3188">
          <cell r="B3188">
            <v>43364</v>
          </cell>
        </row>
        <row r="3189">
          <cell r="B3189">
            <v>43365</v>
          </cell>
        </row>
        <row r="3190">
          <cell r="B3190">
            <v>43366</v>
          </cell>
        </row>
        <row r="3191">
          <cell r="B3191">
            <v>43367</v>
          </cell>
        </row>
        <row r="3192">
          <cell r="B3192">
            <v>43368</v>
          </cell>
        </row>
        <row r="3193">
          <cell r="B3193">
            <v>43369</v>
          </cell>
        </row>
        <row r="3194">
          <cell r="B3194">
            <v>43370</v>
          </cell>
        </row>
        <row r="3195">
          <cell r="B3195">
            <v>43371</v>
          </cell>
        </row>
        <row r="3196">
          <cell r="B3196">
            <v>43372</v>
          </cell>
        </row>
        <row r="3197">
          <cell r="B3197">
            <v>43373</v>
          </cell>
        </row>
        <row r="3198">
          <cell r="B3198">
            <v>43374</v>
          </cell>
        </row>
        <row r="3199">
          <cell r="B3199">
            <v>43375</v>
          </cell>
        </row>
        <row r="3200">
          <cell r="B3200">
            <v>43376</v>
          </cell>
        </row>
        <row r="3201">
          <cell r="B3201">
            <v>43377</v>
          </cell>
        </row>
        <row r="3202">
          <cell r="B3202">
            <v>43378</v>
          </cell>
        </row>
        <row r="3203">
          <cell r="B3203">
            <v>43379</v>
          </cell>
        </row>
        <row r="3204">
          <cell r="B3204">
            <v>43380</v>
          </cell>
        </row>
        <row r="3205">
          <cell r="B3205">
            <v>43381</v>
          </cell>
        </row>
        <row r="3206">
          <cell r="B3206">
            <v>43382</v>
          </cell>
        </row>
        <row r="3207">
          <cell r="B3207">
            <v>43383</v>
          </cell>
        </row>
        <row r="3208">
          <cell r="B3208">
            <v>43384</v>
          </cell>
        </row>
        <row r="3209">
          <cell r="B3209">
            <v>43385</v>
          </cell>
        </row>
        <row r="3210">
          <cell r="B3210">
            <v>43386</v>
          </cell>
        </row>
        <row r="3211">
          <cell r="B3211">
            <v>43387</v>
          </cell>
        </row>
        <row r="3212">
          <cell r="B3212">
            <v>43388</v>
          </cell>
        </row>
        <row r="3213">
          <cell r="B3213">
            <v>43389</v>
          </cell>
        </row>
        <row r="3214">
          <cell r="B3214">
            <v>43390</v>
          </cell>
        </row>
        <row r="3215">
          <cell r="B3215">
            <v>43391</v>
          </cell>
        </row>
        <row r="3216">
          <cell r="B3216">
            <v>43392</v>
          </cell>
        </row>
        <row r="3217">
          <cell r="B3217">
            <v>43393</v>
          </cell>
        </row>
        <row r="3218">
          <cell r="B3218">
            <v>43394</v>
          </cell>
        </row>
        <row r="3219">
          <cell r="B3219">
            <v>43395</v>
          </cell>
        </row>
        <row r="3220">
          <cell r="B3220">
            <v>43396</v>
          </cell>
        </row>
        <row r="3221">
          <cell r="B3221">
            <v>43397</v>
          </cell>
        </row>
        <row r="3222">
          <cell r="B3222">
            <v>43398</v>
          </cell>
        </row>
        <row r="3223">
          <cell r="B3223">
            <v>43399</v>
          </cell>
        </row>
        <row r="3224">
          <cell r="B3224">
            <v>43400</v>
          </cell>
        </row>
        <row r="3225">
          <cell r="B3225">
            <v>43401</v>
          </cell>
        </row>
        <row r="3226">
          <cell r="B3226">
            <v>43402</v>
          </cell>
        </row>
        <row r="3227">
          <cell r="B3227">
            <v>43403</v>
          </cell>
        </row>
        <row r="3228">
          <cell r="B3228">
            <v>43404</v>
          </cell>
        </row>
        <row r="3229">
          <cell r="B3229">
            <v>43405</v>
          </cell>
        </row>
        <row r="3230">
          <cell r="B3230">
            <v>43406</v>
          </cell>
        </row>
        <row r="3231">
          <cell r="B3231">
            <v>43407</v>
          </cell>
        </row>
        <row r="3232">
          <cell r="B3232">
            <v>43408</v>
          </cell>
        </row>
        <row r="3233">
          <cell r="B3233">
            <v>43409</v>
          </cell>
        </row>
        <row r="3234">
          <cell r="B3234">
            <v>43410</v>
          </cell>
        </row>
        <row r="3235">
          <cell r="B3235">
            <v>43411</v>
          </cell>
        </row>
        <row r="3236">
          <cell r="B3236">
            <v>43412</v>
          </cell>
        </row>
        <row r="3237">
          <cell r="B3237">
            <v>43413</v>
          </cell>
        </row>
        <row r="3238">
          <cell r="B3238">
            <v>43414</v>
          </cell>
        </row>
        <row r="3239">
          <cell r="B3239">
            <v>43415</v>
          </cell>
        </row>
        <row r="3240">
          <cell r="B3240">
            <v>43416</v>
          </cell>
        </row>
        <row r="3241">
          <cell r="B3241">
            <v>43417</v>
          </cell>
        </row>
        <row r="3242">
          <cell r="B3242">
            <v>43418</v>
          </cell>
        </row>
        <row r="3243">
          <cell r="B3243">
            <v>43419</v>
          </cell>
        </row>
        <row r="3244">
          <cell r="B3244">
            <v>43420</v>
          </cell>
        </row>
        <row r="3245">
          <cell r="B3245">
            <v>43421</v>
          </cell>
        </row>
        <row r="3246">
          <cell r="B3246">
            <v>43422</v>
          </cell>
        </row>
        <row r="3247">
          <cell r="B3247">
            <v>43423</v>
          </cell>
        </row>
        <row r="3248">
          <cell r="B3248">
            <v>43424</v>
          </cell>
        </row>
        <row r="3249">
          <cell r="B3249">
            <v>43425</v>
          </cell>
        </row>
        <row r="3250">
          <cell r="B3250">
            <v>43426</v>
          </cell>
        </row>
        <row r="3251">
          <cell r="B3251">
            <v>43427</v>
          </cell>
        </row>
        <row r="3252">
          <cell r="B3252">
            <v>43428</v>
          </cell>
        </row>
        <row r="3253">
          <cell r="B3253">
            <v>43429</v>
          </cell>
        </row>
        <row r="3254">
          <cell r="B3254">
            <v>43430</v>
          </cell>
        </row>
        <row r="3255">
          <cell r="B3255">
            <v>43431</v>
          </cell>
        </row>
        <row r="3256">
          <cell r="B3256">
            <v>43432</v>
          </cell>
        </row>
        <row r="3257">
          <cell r="B3257">
            <v>43433</v>
          </cell>
        </row>
        <row r="3258">
          <cell r="B3258">
            <v>43434</v>
          </cell>
        </row>
        <row r="3259">
          <cell r="B3259">
            <v>43435</v>
          </cell>
        </row>
        <row r="3260">
          <cell r="B3260">
            <v>43436</v>
          </cell>
        </row>
        <row r="3261">
          <cell r="B3261">
            <v>43437</v>
          </cell>
        </row>
        <row r="3262">
          <cell r="B3262">
            <v>43438</v>
          </cell>
        </row>
        <row r="3263">
          <cell r="B3263">
            <v>43439</v>
          </cell>
        </row>
        <row r="3264">
          <cell r="B3264">
            <v>43440</v>
          </cell>
        </row>
        <row r="3265">
          <cell r="B3265">
            <v>43441</v>
          </cell>
        </row>
        <row r="3266">
          <cell r="B3266">
            <v>43442</v>
          </cell>
        </row>
        <row r="3267">
          <cell r="B3267">
            <v>43443</v>
          </cell>
        </row>
        <row r="3268">
          <cell r="B3268">
            <v>43444</v>
          </cell>
        </row>
        <row r="3269">
          <cell r="B3269">
            <v>43445</v>
          </cell>
        </row>
        <row r="3270">
          <cell r="B3270">
            <v>43446</v>
          </cell>
        </row>
        <row r="3271">
          <cell r="B3271">
            <v>43447</v>
          </cell>
        </row>
        <row r="3272">
          <cell r="B3272">
            <v>43448</v>
          </cell>
        </row>
        <row r="3273">
          <cell r="B3273">
            <v>43449</v>
          </cell>
        </row>
        <row r="3274">
          <cell r="B3274">
            <v>43450</v>
          </cell>
        </row>
        <row r="3275">
          <cell r="B3275">
            <v>43451</v>
          </cell>
        </row>
        <row r="3276">
          <cell r="B3276">
            <v>43452</v>
          </cell>
        </row>
        <row r="3277">
          <cell r="B3277">
            <v>43453</v>
          </cell>
        </row>
        <row r="3278">
          <cell r="B3278">
            <v>43454</v>
          </cell>
        </row>
        <row r="3279">
          <cell r="B3279">
            <v>43455</v>
          </cell>
        </row>
        <row r="3280">
          <cell r="B3280">
            <v>43456</v>
          </cell>
        </row>
        <row r="3281">
          <cell r="B3281">
            <v>43457</v>
          </cell>
        </row>
        <row r="3282">
          <cell r="B3282">
            <v>43458</v>
          </cell>
        </row>
        <row r="3283">
          <cell r="B3283">
            <v>43459</v>
          </cell>
        </row>
        <row r="3284">
          <cell r="B3284">
            <v>43460</v>
          </cell>
        </row>
        <row r="3285">
          <cell r="B3285">
            <v>43461</v>
          </cell>
        </row>
        <row r="3286">
          <cell r="B3286">
            <v>43462</v>
          </cell>
        </row>
        <row r="3287">
          <cell r="B3287">
            <v>43463</v>
          </cell>
        </row>
        <row r="3288">
          <cell r="B3288">
            <v>43464</v>
          </cell>
        </row>
        <row r="3289">
          <cell r="B3289">
            <v>43465</v>
          </cell>
        </row>
        <row r="3290">
          <cell r="B3290">
            <v>43466</v>
          </cell>
        </row>
        <row r="3291">
          <cell r="B3291">
            <v>43467</v>
          </cell>
        </row>
        <row r="3292">
          <cell r="B3292">
            <v>43468</v>
          </cell>
        </row>
        <row r="3293">
          <cell r="B3293">
            <v>43469</v>
          </cell>
        </row>
        <row r="3294">
          <cell r="B3294">
            <v>43470</v>
          </cell>
        </row>
        <row r="3295">
          <cell r="B3295">
            <v>43471</v>
          </cell>
        </row>
        <row r="3296">
          <cell r="B3296">
            <v>43472</v>
          </cell>
        </row>
        <row r="3297">
          <cell r="B3297">
            <v>43473</v>
          </cell>
        </row>
        <row r="3298">
          <cell r="B3298">
            <v>43474</v>
          </cell>
        </row>
        <row r="3299">
          <cell r="B3299">
            <v>43475</v>
          </cell>
        </row>
        <row r="3300">
          <cell r="B3300">
            <v>43476</v>
          </cell>
        </row>
        <row r="3301">
          <cell r="B3301">
            <v>43477</v>
          </cell>
        </row>
        <row r="3302">
          <cell r="B3302">
            <v>43478</v>
          </cell>
        </row>
        <row r="3303">
          <cell r="B3303">
            <v>43479</v>
          </cell>
        </row>
        <row r="3304">
          <cell r="B3304">
            <v>43480</v>
          </cell>
        </row>
        <row r="3305">
          <cell r="B3305">
            <v>43481</v>
          </cell>
        </row>
        <row r="3306">
          <cell r="B3306">
            <v>43482</v>
          </cell>
        </row>
        <row r="3307">
          <cell r="B3307">
            <v>43483</v>
          </cell>
        </row>
        <row r="3308">
          <cell r="B3308">
            <v>43484</v>
          </cell>
        </row>
        <row r="3309">
          <cell r="B3309">
            <v>43485</v>
          </cell>
        </row>
        <row r="3310">
          <cell r="B3310">
            <v>43486</v>
          </cell>
        </row>
        <row r="3311">
          <cell r="B3311">
            <v>43487</v>
          </cell>
        </row>
        <row r="3312">
          <cell r="B3312">
            <v>43488</v>
          </cell>
        </row>
        <row r="3313">
          <cell r="B3313">
            <v>43489</v>
          </cell>
        </row>
        <row r="3314">
          <cell r="B3314">
            <v>43490</v>
          </cell>
        </row>
        <row r="3315">
          <cell r="B3315">
            <v>43491</v>
          </cell>
        </row>
        <row r="3316">
          <cell r="B3316">
            <v>43492</v>
          </cell>
        </row>
        <row r="3317">
          <cell r="B3317">
            <v>43493</v>
          </cell>
        </row>
        <row r="3318">
          <cell r="B3318">
            <v>43494</v>
          </cell>
        </row>
        <row r="3319">
          <cell r="B3319">
            <v>43495</v>
          </cell>
        </row>
        <row r="3320">
          <cell r="B3320">
            <v>43496</v>
          </cell>
        </row>
        <row r="3321">
          <cell r="B3321">
            <v>43497</v>
          </cell>
        </row>
        <row r="3322">
          <cell r="B3322">
            <v>43498</v>
          </cell>
        </row>
        <row r="3323">
          <cell r="B3323">
            <v>43499</v>
          </cell>
        </row>
        <row r="3324">
          <cell r="B3324">
            <v>43500</v>
          </cell>
        </row>
        <row r="3325">
          <cell r="B3325">
            <v>43501</v>
          </cell>
        </row>
        <row r="3326">
          <cell r="B3326">
            <v>43502</v>
          </cell>
        </row>
        <row r="3327">
          <cell r="B3327">
            <v>43503</v>
          </cell>
        </row>
        <row r="3328">
          <cell r="B3328">
            <v>43504</v>
          </cell>
        </row>
        <row r="3329">
          <cell r="B3329">
            <v>43505</v>
          </cell>
        </row>
        <row r="3330">
          <cell r="B3330">
            <v>43506</v>
          </cell>
        </row>
        <row r="3331">
          <cell r="B3331">
            <v>43507</v>
          </cell>
        </row>
        <row r="3332">
          <cell r="B3332">
            <v>43508</v>
          </cell>
        </row>
        <row r="3333">
          <cell r="B3333">
            <v>43509</v>
          </cell>
        </row>
        <row r="3334">
          <cell r="B3334">
            <v>43510</v>
          </cell>
        </row>
        <row r="3335">
          <cell r="B3335">
            <v>43511</v>
          </cell>
        </row>
        <row r="3336">
          <cell r="B3336">
            <v>43512</v>
          </cell>
        </row>
        <row r="3337">
          <cell r="B3337">
            <v>43513</v>
          </cell>
        </row>
        <row r="3338">
          <cell r="B3338">
            <v>43514</v>
          </cell>
        </row>
        <row r="3339">
          <cell r="B3339">
            <v>43515</v>
          </cell>
        </row>
        <row r="3340">
          <cell r="B3340">
            <v>43516</v>
          </cell>
        </row>
        <row r="3341">
          <cell r="B3341">
            <v>43517</v>
          </cell>
        </row>
        <row r="3342">
          <cell r="B3342">
            <v>43518</v>
          </cell>
        </row>
        <row r="3343">
          <cell r="B3343">
            <v>43519</v>
          </cell>
        </row>
        <row r="3344">
          <cell r="B3344">
            <v>43520</v>
          </cell>
        </row>
        <row r="3345">
          <cell r="B3345">
            <v>43521</v>
          </cell>
        </row>
        <row r="3346">
          <cell r="B3346">
            <v>43522</v>
          </cell>
        </row>
        <row r="3347">
          <cell r="B3347">
            <v>43523</v>
          </cell>
        </row>
        <row r="3348">
          <cell r="B3348">
            <v>43524</v>
          </cell>
        </row>
        <row r="3349">
          <cell r="B3349">
            <v>43525</v>
          </cell>
        </row>
        <row r="3350">
          <cell r="B3350">
            <v>43526</v>
          </cell>
        </row>
        <row r="3351">
          <cell r="B3351">
            <v>43527</v>
          </cell>
        </row>
        <row r="3352">
          <cell r="B3352">
            <v>43528</v>
          </cell>
        </row>
        <row r="3353">
          <cell r="B3353">
            <v>43529</v>
          </cell>
        </row>
        <row r="3354">
          <cell r="B3354">
            <v>43530</v>
          </cell>
        </row>
        <row r="3355">
          <cell r="B3355">
            <v>43531</v>
          </cell>
        </row>
        <row r="3356">
          <cell r="B3356">
            <v>43532</v>
          </cell>
        </row>
        <row r="3357">
          <cell r="B3357">
            <v>43533</v>
          </cell>
        </row>
        <row r="3358">
          <cell r="B3358">
            <v>43534</v>
          </cell>
        </row>
        <row r="3359">
          <cell r="B3359">
            <v>43535</v>
          </cell>
        </row>
        <row r="3360">
          <cell r="B3360">
            <v>43536</v>
          </cell>
        </row>
        <row r="3361">
          <cell r="B3361">
            <v>43537</v>
          </cell>
        </row>
        <row r="3362">
          <cell r="B3362">
            <v>43538</v>
          </cell>
        </row>
        <row r="3363">
          <cell r="B3363">
            <v>43539</v>
          </cell>
        </row>
        <row r="3364">
          <cell r="B3364">
            <v>43540</v>
          </cell>
        </row>
        <row r="3365">
          <cell r="B3365">
            <v>43541</v>
          </cell>
        </row>
        <row r="3366">
          <cell r="B3366">
            <v>43542</v>
          </cell>
        </row>
        <row r="3367">
          <cell r="B3367">
            <v>43543</v>
          </cell>
        </row>
        <row r="3368">
          <cell r="B3368">
            <v>43544</v>
          </cell>
        </row>
        <row r="3369">
          <cell r="B3369">
            <v>43545</v>
          </cell>
        </row>
        <row r="3370">
          <cell r="B3370">
            <v>43546</v>
          </cell>
        </row>
        <row r="3371">
          <cell r="B3371">
            <v>43547</v>
          </cell>
        </row>
        <row r="3372">
          <cell r="B3372">
            <v>43548</v>
          </cell>
        </row>
        <row r="3373">
          <cell r="B3373">
            <v>43549</v>
          </cell>
        </row>
        <row r="3374">
          <cell r="B3374">
            <v>43550</v>
          </cell>
        </row>
        <row r="3375">
          <cell r="B3375">
            <v>43551</v>
          </cell>
        </row>
        <row r="3376">
          <cell r="B3376">
            <v>43552</v>
          </cell>
        </row>
        <row r="3377">
          <cell r="B3377">
            <v>43553</v>
          </cell>
        </row>
        <row r="3378">
          <cell r="B3378">
            <v>43554</v>
          </cell>
        </row>
        <row r="3379">
          <cell r="B3379">
            <v>43555</v>
          </cell>
        </row>
        <row r="3380">
          <cell r="B3380">
            <v>43556</v>
          </cell>
        </row>
        <row r="3381">
          <cell r="B3381">
            <v>43557</v>
          </cell>
        </row>
        <row r="3382">
          <cell r="B3382">
            <v>43558</v>
          </cell>
        </row>
        <row r="3383">
          <cell r="B3383">
            <v>43559</v>
          </cell>
        </row>
        <row r="3384">
          <cell r="B3384">
            <v>43560</v>
          </cell>
        </row>
        <row r="3385">
          <cell r="B3385">
            <v>43561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3Supply"/>
      <sheetName val="MK3supPivTab"/>
      <sheetName val="MK3Interconnectors"/>
      <sheetName val="MK3ICPivTab"/>
      <sheetName val="UKCS&amp;Norway"/>
      <sheetName val="Continent"/>
      <sheetName val="LNG"/>
      <sheetName val="MRS"/>
      <sheetName val="MatchTable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9">
          <cell r="C39">
            <v>16.816846694192314</v>
          </cell>
        </row>
        <row r="40">
          <cell r="C40">
            <v>11.588213554100491</v>
          </cell>
        </row>
      </sheetData>
      <sheetData sheetId="5" refreshError="1"/>
      <sheetData sheetId="6">
        <row r="14">
          <cell r="G14">
            <v>5</v>
          </cell>
        </row>
      </sheetData>
      <sheetData sheetId="7">
        <row r="32">
          <cell r="K32">
            <v>1.8750957515909095</v>
          </cell>
        </row>
        <row r="56">
          <cell r="J56">
            <v>1.4</v>
          </cell>
        </row>
      </sheetData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teractive_Charts"/>
      <sheetName val="Data_Charts"/>
      <sheetName val="Data_Storage"/>
      <sheetName val="Data_Charts_60Day"/>
      <sheetName val="Interactive_Data"/>
      <sheetName val="Model_Data"/>
      <sheetName val="Current_Run"/>
      <sheetName val="SM_Data"/>
      <sheetName val="Winter_Charts"/>
      <sheetName val="Sheet3"/>
      <sheetName val="TL_Data"/>
      <sheetName val="Temp_Charts"/>
      <sheetName val="Temp_New_Charts_Data"/>
    </sheetNames>
    <sheetDataSet>
      <sheetData sheetId="0">
        <row r="31">
          <cell r="D31" t="str">
            <v>\\TWAI02\Vol1\Teamdata\Information\NTS\Models\Spikies\Live_Version\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rol"/>
      <sheetName val="Flex_Demand"/>
      <sheetName val="NEWFlex_Supply"/>
      <sheetName val="BS_Output"/>
      <sheetName val="Settings"/>
      <sheetName val="Dem_Limits"/>
      <sheetName val="Date_LDC_Lookup"/>
      <sheetName val="EmbeddedSupply"/>
      <sheetName val="s_Sub_Term"/>
      <sheetName val="NEWTest_Solver"/>
      <sheetName val="s_Sub_Term_Splits"/>
      <sheetName val="s_Annual_Match"/>
      <sheetName val="s_Demand_LDC"/>
      <sheetName val="Selected_Supply"/>
      <sheetName val="Get_AnnualSupplySplit"/>
      <sheetName val="All_SubTSplit"/>
      <sheetName val="GG_Annual"/>
      <sheetName val="SP_Annual"/>
      <sheetName val="NP_Annual"/>
      <sheetName val="CP_Annual"/>
      <sheetName val="s_CVs"/>
      <sheetName val="d_BS_Split"/>
      <sheetName val="Get_Storage_Inj"/>
      <sheetName val="s_StorageData"/>
      <sheetName val="d_StorageInj"/>
      <sheetName val="d_NewLookups"/>
      <sheetName val="DS35_Max_PS"/>
      <sheetName val="d_Calcs"/>
      <sheetName val="Get_NTS_Avg_Dem"/>
      <sheetName val="Get_NTS_Sev_Dem"/>
      <sheetName val="Get_LDZ_Demand"/>
      <sheetName val="Get_Total_Demand"/>
      <sheetName val="OLDInfo"/>
      <sheetName val="Flex_Supply"/>
      <sheetName val="s_Supply_Data"/>
      <sheetName val="Annual_Supply"/>
      <sheetName val="Burton_Connah_Fix"/>
      <sheetName val="s_Match_Sel_Dem"/>
      <sheetName val="s_Calc_Splits"/>
      <sheetName val="Supply_Split"/>
      <sheetName val="GG_SubTSplit"/>
      <sheetName val="SP_SubTSplit"/>
      <sheetName val="NP_SubTSplit"/>
      <sheetName val="CP_SubTSplit"/>
    </sheetNames>
    <sheetDataSet>
      <sheetData sheetId="0"/>
      <sheetData sheetId="1">
        <row r="5">
          <cell r="D5" t="str">
            <v>Consumer Power</v>
          </cell>
        </row>
        <row r="8">
          <cell r="D8">
            <v>39.6</v>
          </cell>
        </row>
      </sheetData>
      <sheetData sheetId="2">
        <row r="3">
          <cell r="D3" t="str">
            <v>2016/17</v>
          </cell>
        </row>
        <row r="6">
          <cell r="D6" t="str">
            <v>Sev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5">
          <cell r="R25">
            <v>0</v>
          </cell>
        </row>
        <row r="41">
          <cell r="M41">
            <v>104.20988125072461</v>
          </cell>
        </row>
        <row r="42">
          <cell r="M42">
            <v>86.987899979882556</v>
          </cell>
        </row>
        <row r="43">
          <cell r="M43">
            <v>49.944954002569375</v>
          </cell>
        </row>
        <row r="44">
          <cell r="M44">
            <v>30.300923389466405</v>
          </cell>
        </row>
        <row r="45">
          <cell r="M45">
            <v>0.51960312296414723</v>
          </cell>
        </row>
        <row r="46">
          <cell r="M46">
            <v>41.145982343301355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rol"/>
      <sheetName val="Flex_Demand"/>
      <sheetName val="NEWFlex_Supply"/>
      <sheetName val="BS_Output"/>
      <sheetName val="Settings"/>
      <sheetName val="Dem_Limits"/>
      <sheetName val="Date_LDC_Lookup"/>
      <sheetName val="EmbeddedSupply"/>
      <sheetName val="s_Sub_Term"/>
      <sheetName val="NEWTest_Solver"/>
      <sheetName val="s_Sub_Term_Splits"/>
      <sheetName val="s_Annual_Match"/>
      <sheetName val="s_Demand_LDC"/>
      <sheetName val="Selected_Supply"/>
      <sheetName val="Get_AnnualSupplySplit"/>
      <sheetName val="All_SubTSplit"/>
      <sheetName val="GG_Annual"/>
      <sheetName val="SP_Annual"/>
      <sheetName val="NP_Annual"/>
      <sheetName val="CP_Annual"/>
      <sheetName val="s_CVs"/>
      <sheetName val="d_BS_Split"/>
      <sheetName val="Get_Storage_Inj"/>
      <sheetName val="s_StorageData"/>
      <sheetName val="d_StorageInj"/>
      <sheetName val="d_NewLookups"/>
      <sheetName val="DS35_Max_PS"/>
      <sheetName val="d_Calcs"/>
      <sheetName val="Get_NTS_Avg_Dem"/>
      <sheetName val="Get_NTS_Sev_Dem"/>
      <sheetName val="Get_LDZ_Demand"/>
      <sheetName val="Get_Total_Demand"/>
      <sheetName val="OLDInfo"/>
      <sheetName val="Flex_Supply"/>
      <sheetName val="s_Supply_Data"/>
      <sheetName val="Annual_Supply"/>
      <sheetName val="Burton_Connah_Fix"/>
      <sheetName val="s_Match_Sel_Dem"/>
      <sheetName val="s_Calc_Splits"/>
      <sheetName val="Supply_Split"/>
      <sheetName val="GG_SubTSplit"/>
      <sheetName val="SP_SubTSplit"/>
      <sheetName val="NP_SubTSplit"/>
      <sheetName val="CP_SubTSplit"/>
    </sheetNames>
    <sheetDataSet>
      <sheetData sheetId="0"/>
      <sheetData sheetId="1">
        <row r="5">
          <cell r="D5" t="str">
            <v>Consumer Power</v>
          </cell>
        </row>
        <row r="8">
          <cell r="D8">
            <v>39.6</v>
          </cell>
        </row>
      </sheetData>
      <sheetData sheetId="2">
        <row r="3">
          <cell r="D3" t="str">
            <v>2016/17</v>
          </cell>
        </row>
        <row r="6">
          <cell r="D6" t="str">
            <v>Sev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5">
          <cell r="R25">
            <v>0</v>
          </cell>
        </row>
        <row r="41">
          <cell r="M41">
            <v>104.20988125072461</v>
          </cell>
        </row>
        <row r="42">
          <cell r="M42">
            <v>86.987899979882556</v>
          </cell>
        </row>
        <row r="43">
          <cell r="M43">
            <v>49.944954002569375</v>
          </cell>
        </row>
        <row r="44">
          <cell r="M44">
            <v>30.300923389466405</v>
          </cell>
        </row>
        <row r="45">
          <cell r="M45">
            <v>0.51960312296414723</v>
          </cell>
        </row>
        <row r="46">
          <cell r="M46">
            <v>41.145982343301355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539919-B6B9-401D-8F91-840CB7B30D6B}" name="Table2" displayName="Table2" ref="B17:J26" totalsRowShown="0" headerRowDxfId="14" dataDxfId="12" headerRowBorderDxfId="13" tableBorderDxfId="11" totalsRowBorderDxfId="10" headerRowCellStyle="Normal 10" dataCellStyle="Normal 10">
  <autoFilter ref="B17:J26" xr:uid="{6203C7C7-6ECF-400F-8D08-FF833BA6DC3F}"/>
  <tableColumns count="9">
    <tableColumn id="1" xr3:uid="{455B41B5-3998-40B6-BFC9-77446117674B}" name="Column1" dataDxfId="9" dataCellStyle="Normal 10"/>
    <tableColumn id="2" xr3:uid="{9547D4FA-D596-430E-9DA3-6E953E854DF9}" name="Column2" dataDxfId="8" dataCellStyle="Normal 10">
      <calculatedColumnFormula>D7</calculatedColumnFormula>
    </tableColumn>
    <tableColumn id="3" xr3:uid="{A11D3FC3-C38E-4445-9B0E-0DD5982E7455}" name="Column3" dataDxfId="7" dataCellStyle="Normal 10">
      <calculatedColumnFormula>F7</calculatedColumnFormula>
    </tableColumn>
    <tableColumn id="4" xr3:uid="{F5DD5660-86F2-49C1-BDF0-41414CC54747}" name="Column4" dataDxfId="6" dataCellStyle="Normal 10">
      <calculatedColumnFormula>H7</calculatedColumnFormula>
    </tableColumn>
    <tableColumn id="5" xr3:uid="{C681B7E5-E1A8-48A5-A22B-9AADF661BC8A}" name="Column5" dataDxfId="5" dataCellStyle="Normal 10">
      <calculatedColumnFormula>J7</calculatedColumnFormula>
    </tableColumn>
    <tableColumn id="6" xr3:uid="{9290C8F2-56FF-4C0C-B901-082B4EA13AC5}" name="Column6" dataDxfId="4" dataCellStyle="Normal 10">
      <calculatedColumnFormula>L7</calculatedColumnFormula>
    </tableColumn>
    <tableColumn id="7" xr3:uid="{48EF1F25-6E51-48EA-B16A-B43FD233C488}" name="Column7" dataDxfId="3" dataCellStyle="Normal 10">
      <calculatedColumnFormula>N7</calculatedColumnFormula>
    </tableColumn>
    <tableColumn id="8" xr3:uid="{7CF40317-54F4-4FBC-8924-32D41E68E96E}" name="Column8" dataDxfId="2" dataCellStyle="Normal 10">
      <calculatedColumnFormula>P7</calculatedColumnFormula>
    </tableColumn>
    <tableColumn id="9" xr3:uid="{94E18427-1F24-4C72-9596-A56D05A80E36}" name="Column9" dataDxfId="1" dataCellStyle="Normal 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uk.corporg.net\GD\Publications\WinterOutlookReport\Aug17\WOR%20Charts%20&amp;%20Tables.xlsx" TargetMode="External"/><Relationship Id="rId3" Type="http://schemas.openxmlformats.org/officeDocument/2006/relationships/hyperlink" Target="../../../../../../../thri05/teamdata1/Information_Source/Supply%20data/MK3_11-09__17.xlsx" TargetMode="External"/><Relationship Id="rId7" Type="http://schemas.openxmlformats.org/officeDocument/2006/relationships/hyperlink" Target="../../../../../../../thri05/teamdata1/ESP/GS/Winter%20review%202017/1617_WR_Charts%20for%20Doc%20to%20be%20updated_final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../../../../../../../thri05/teamdata1/ESP/GS/Winter%20review%202017/1617_WR_Charts%20for%20Doc%20to%20be%20updated_final.xlsx" TargetMode="External"/><Relationship Id="rId1" Type="http://schemas.openxmlformats.org/officeDocument/2006/relationships/hyperlink" Target="file:///\\uk.corporg.net\GD\SDs\DS2017\CF\National\2017_GBDS1CF.xlsb" TargetMode="External"/><Relationship Id="rId6" Type="http://schemas.openxmlformats.org/officeDocument/2006/relationships/hyperlink" Target="../../../../../../../thri05/teamdata1/FES/2017_FES/Process/1_MasterCapacity.xlsx" TargetMode="External"/><Relationship Id="rId11" Type="http://schemas.openxmlformats.org/officeDocument/2006/relationships/hyperlink" Target="../../../../../../../thri05/teamdata1/ESP/GS/Outlooks/Winter/Winter_Outlook_2020/Outlooks/Winter/Winter_Outlook_2018/winter%20outlook.xlsx" TargetMode="External"/><Relationship Id="rId5" Type="http://schemas.openxmlformats.org/officeDocument/2006/relationships/hyperlink" Target="../../../../../../../thri05/teamdata1/Information_Source/Supply%20data/MK3_11-09__17.xlsx" TargetMode="External"/><Relationship Id="rId10" Type="http://schemas.openxmlformats.org/officeDocument/2006/relationships/hyperlink" Target="../../../../../../../thri05/teamdata1/ESP/GS/Winter%20prepadness%20201718/Section%201%20Key%20Data%20Lookup%20Table%20(2).docx" TargetMode="External"/><Relationship Id="rId4" Type="http://schemas.openxmlformats.org/officeDocument/2006/relationships/hyperlink" Target="../../../../../../../thri05/teamdata1/Information_Source/Supply%20data/MK3_11-09__17.xlsx" TargetMode="External"/><Relationship Id="rId9" Type="http://schemas.openxmlformats.org/officeDocument/2006/relationships/hyperlink" Target="file:///\\uk.corporg.net\GD\Publications\WinterOutlookReport\Aug17\Demand%20Graphs%202017.xls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1"/>
  <sheetViews>
    <sheetView zoomScale="85" zoomScaleNormal="85" workbookViewId="0"/>
  </sheetViews>
  <sheetFormatPr defaultRowHeight="14.5" x14ac:dyDescent="0.35"/>
  <cols>
    <col min="1" max="1" width="16.26953125" style="11" customWidth="1"/>
  </cols>
  <sheetData>
    <row r="2" spans="1:17" x14ac:dyDescent="0.35">
      <c r="A2" s="11" t="s">
        <v>58</v>
      </c>
      <c r="B2" t="s">
        <v>57</v>
      </c>
      <c r="I2" s="5" t="s">
        <v>52</v>
      </c>
      <c r="Q2" s="5" t="s">
        <v>53</v>
      </c>
    </row>
    <row r="3" spans="1:17" x14ac:dyDescent="0.35">
      <c r="A3" s="11" t="s">
        <v>56</v>
      </c>
      <c r="B3" t="s">
        <v>55</v>
      </c>
      <c r="D3" s="5" t="s">
        <v>53</v>
      </c>
      <c r="F3" s="15"/>
    </row>
    <row r="4" spans="1:17" x14ac:dyDescent="0.35">
      <c r="A4" s="11" t="s">
        <v>32</v>
      </c>
      <c r="B4" t="s">
        <v>54</v>
      </c>
      <c r="G4" s="5" t="s">
        <v>53</v>
      </c>
      <c r="N4" s="5" t="s">
        <v>52</v>
      </c>
    </row>
    <row r="7" spans="1:17" x14ac:dyDescent="0.35">
      <c r="A7" s="12">
        <v>42993</v>
      </c>
      <c r="B7" t="s">
        <v>42</v>
      </c>
    </row>
    <row r="8" spans="1:17" x14ac:dyDescent="0.35">
      <c r="A8" s="11" t="s">
        <v>51</v>
      </c>
    </row>
    <row r="9" spans="1:17" x14ac:dyDescent="0.35">
      <c r="A9" s="11" t="s">
        <v>41</v>
      </c>
      <c r="B9" t="s">
        <v>50</v>
      </c>
    </row>
    <row r="10" spans="1:17" x14ac:dyDescent="0.35">
      <c r="B10" t="s">
        <v>49</v>
      </c>
      <c r="E10" s="5" t="s">
        <v>48</v>
      </c>
    </row>
    <row r="11" spans="1:17" x14ac:dyDescent="0.35">
      <c r="B11" t="s">
        <v>47</v>
      </c>
      <c r="E11" t="s">
        <v>46</v>
      </c>
    </row>
    <row r="12" spans="1:17" x14ac:dyDescent="0.35">
      <c r="D12" t="s">
        <v>45</v>
      </c>
      <c r="E12" s="5" t="s">
        <v>44</v>
      </c>
      <c r="M12" t="s">
        <v>43</v>
      </c>
    </row>
    <row r="14" spans="1:17" x14ac:dyDescent="0.35">
      <c r="A14" s="12">
        <v>42998</v>
      </c>
      <c r="B14" t="s">
        <v>42</v>
      </c>
    </row>
    <row r="15" spans="1:17" x14ac:dyDescent="0.35">
      <c r="A15" s="11" t="s">
        <v>41</v>
      </c>
      <c r="B15" t="s">
        <v>40</v>
      </c>
    </row>
    <row r="16" spans="1:17" x14ac:dyDescent="0.35">
      <c r="B16" t="s">
        <v>39</v>
      </c>
    </row>
    <row r="18" spans="1:11" x14ac:dyDescent="0.35">
      <c r="A18" s="14" t="s">
        <v>38</v>
      </c>
    </row>
    <row r="19" spans="1:11" x14ac:dyDescent="0.35">
      <c r="A19" s="12">
        <v>43000</v>
      </c>
      <c r="B19" t="s">
        <v>37</v>
      </c>
    </row>
    <row r="20" spans="1:11" x14ac:dyDescent="0.35">
      <c r="A20" s="11" t="s">
        <v>36</v>
      </c>
      <c r="B20" s="5" t="s">
        <v>35</v>
      </c>
    </row>
    <row r="21" spans="1:11" x14ac:dyDescent="0.35">
      <c r="A21" s="11" t="s">
        <v>34</v>
      </c>
      <c r="B21" s="5" t="s">
        <v>33</v>
      </c>
    </row>
    <row r="23" spans="1:11" ht="15.5" x14ac:dyDescent="0.35">
      <c r="A23" s="11" t="s">
        <v>32</v>
      </c>
      <c r="B23" t="s">
        <v>31</v>
      </c>
      <c r="C23" s="5" t="s">
        <v>30</v>
      </c>
      <c r="K23" s="13" t="s">
        <v>29</v>
      </c>
    </row>
    <row r="24" spans="1:11" x14ac:dyDescent="0.35">
      <c r="A24" s="12">
        <v>43026</v>
      </c>
      <c r="B24" t="s">
        <v>28</v>
      </c>
    </row>
    <row r="28" spans="1:11" x14ac:dyDescent="0.35">
      <c r="A28" s="19">
        <v>43340</v>
      </c>
      <c r="B28" s="15" t="s">
        <v>42</v>
      </c>
    </row>
    <row r="29" spans="1:11" x14ac:dyDescent="0.35">
      <c r="A29" s="20"/>
      <c r="B29" s="15" t="s">
        <v>61</v>
      </c>
    </row>
    <row r="30" spans="1:11" x14ac:dyDescent="0.35">
      <c r="A30" s="20"/>
      <c r="B30" s="15" t="s">
        <v>62</v>
      </c>
    </row>
    <row r="31" spans="1:11" x14ac:dyDescent="0.35">
      <c r="A31" s="20"/>
      <c r="B31" s="15" t="s">
        <v>63</v>
      </c>
      <c r="H31" s="5" t="s">
        <v>64</v>
      </c>
    </row>
  </sheetData>
  <hyperlinks>
    <hyperlink ref="E10" r:id="rId1" xr:uid="{00000000-0004-0000-0000-000000000000}"/>
    <hyperlink ref="I2" r:id="rId2" xr:uid="{00000000-0004-0000-0000-000001000000}"/>
    <hyperlink ref="Q2" r:id="rId3" xr:uid="{00000000-0004-0000-0000-000002000000}"/>
    <hyperlink ref="D3" r:id="rId4" xr:uid="{00000000-0004-0000-0000-000003000000}"/>
    <hyperlink ref="G4" r:id="rId5" xr:uid="{00000000-0004-0000-0000-000004000000}"/>
    <hyperlink ref="E12" r:id="rId6" xr:uid="{00000000-0004-0000-0000-000005000000}"/>
    <hyperlink ref="N4" r:id="rId7" xr:uid="{00000000-0004-0000-0000-000006000000}"/>
    <hyperlink ref="B20" r:id="rId8" xr:uid="{00000000-0004-0000-0000-000007000000}"/>
    <hyperlink ref="B21" r:id="rId9" xr:uid="{00000000-0004-0000-0000-000008000000}"/>
    <hyperlink ref="C23" r:id="rId10" xr:uid="{00000000-0004-0000-0000-000009000000}"/>
    <hyperlink ref="H31" r:id="rId11" xr:uid="{00000000-0004-0000-0000-00000A000000}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4EA7-3AFA-4F7C-969D-56277B8A739D}">
  <sheetPr>
    <tabColor rgb="FF002060"/>
  </sheetPr>
  <dimension ref="B1:D9"/>
  <sheetViews>
    <sheetView workbookViewId="0">
      <selection activeCell="G5" sqref="G5"/>
    </sheetView>
  </sheetViews>
  <sheetFormatPr defaultColWidth="8.7265625" defaultRowHeight="14" x14ac:dyDescent="0.3"/>
  <cols>
    <col min="1" max="1" width="1.1796875" style="123" customWidth="1"/>
    <col min="2" max="2" width="13.7265625" style="123" customWidth="1"/>
    <col min="3" max="3" width="16.81640625" style="123" customWidth="1"/>
    <col min="4" max="4" width="19.1796875" style="123" customWidth="1"/>
    <col min="5" max="16384" width="8.7265625" style="123"/>
  </cols>
  <sheetData>
    <row r="1" spans="2:4" ht="5.5" customHeight="1" x14ac:dyDescent="0.3"/>
    <row r="2" spans="2:4" ht="50.5" customHeight="1" x14ac:dyDescent="0.3">
      <c r="B2" s="325" t="s">
        <v>599</v>
      </c>
      <c r="C2" s="325"/>
      <c r="D2" s="325"/>
    </row>
    <row r="3" spans="2:4" ht="5.5" customHeight="1" x14ac:dyDescent="0.3"/>
    <row r="4" spans="2:4" x14ac:dyDescent="0.3">
      <c r="B4" s="344"/>
      <c r="C4" s="118" t="s">
        <v>572</v>
      </c>
      <c r="D4" s="259" t="s">
        <v>574</v>
      </c>
    </row>
    <row r="5" spans="2:4" ht="28" x14ac:dyDescent="0.3">
      <c r="B5" s="345"/>
      <c r="C5" s="119" t="s">
        <v>573</v>
      </c>
      <c r="D5" s="120" t="s">
        <v>575</v>
      </c>
    </row>
    <row r="6" spans="2:4" x14ac:dyDescent="0.3">
      <c r="B6" s="345"/>
      <c r="C6" s="119" t="s">
        <v>27</v>
      </c>
      <c r="D6" s="239"/>
    </row>
    <row r="7" spans="2:4" x14ac:dyDescent="0.3">
      <c r="B7" s="110" t="s">
        <v>576</v>
      </c>
      <c r="C7" s="108">
        <v>531</v>
      </c>
      <c r="D7" s="109">
        <v>0</v>
      </c>
    </row>
    <row r="8" spans="2:4" x14ac:dyDescent="0.3">
      <c r="B8" s="110" t="s">
        <v>577</v>
      </c>
      <c r="C8" s="108">
        <v>514</v>
      </c>
      <c r="D8" s="111">
        <v>-3.1E-2</v>
      </c>
    </row>
    <row r="9" spans="2:4" x14ac:dyDescent="0.3">
      <c r="B9" s="112" t="s">
        <v>578</v>
      </c>
      <c r="C9" s="113">
        <v>499</v>
      </c>
      <c r="D9" s="114">
        <v>-0.06</v>
      </c>
    </row>
  </sheetData>
  <mergeCells count="2">
    <mergeCell ref="B4:B6"/>
    <mergeCell ref="B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B1:P16"/>
  <sheetViews>
    <sheetView showGridLines="0" zoomScaleNormal="100" workbookViewId="0">
      <selection activeCell="L9" sqref="L9"/>
    </sheetView>
  </sheetViews>
  <sheetFormatPr defaultColWidth="8.7265625" defaultRowHeight="14" x14ac:dyDescent="0.3"/>
  <cols>
    <col min="1" max="1" width="1.1796875" style="123" customWidth="1"/>
    <col min="2" max="2" width="22.26953125" style="123" customWidth="1"/>
    <col min="3" max="3" width="13.1796875" style="123" hidden="1" customWidth="1"/>
    <col min="4" max="4" width="20.81640625" style="123" hidden="1" customWidth="1"/>
    <col min="5" max="5" width="15.453125" style="123" hidden="1" customWidth="1"/>
    <col min="6" max="6" width="13.81640625" style="123" customWidth="1"/>
    <col min="7" max="7" width="14.81640625" style="123" customWidth="1"/>
    <col min="8" max="8" width="14.7265625" style="123" customWidth="1"/>
    <col min="9" max="9" width="13.1796875" style="123" customWidth="1"/>
    <col min="10" max="10" width="16.26953125" style="123" customWidth="1"/>
    <col min="11" max="12" width="10.7265625" style="123" customWidth="1"/>
    <col min="13" max="13" width="9.7265625" style="123" bestFit="1" customWidth="1"/>
    <col min="14" max="16" width="8.7265625" style="123"/>
    <col min="17" max="17" width="33.54296875" style="123" customWidth="1"/>
    <col min="18" max="16384" width="8.7265625" style="123"/>
  </cols>
  <sheetData>
    <row r="1" spans="2:16" ht="3.65" customHeight="1" x14ac:dyDescent="0.3"/>
    <row r="2" spans="2:16" x14ac:dyDescent="0.3">
      <c r="B2" s="348" t="s">
        <v>600</v>
      </c>
      <c r="C2" s="349"/>
      <c r="D2" s="349"/>
      <c r="E2" s="349"/>
      <c r="F2" s="349"/>
      <c r="G2" s="349"/>
      <c r="H2" s="349"/>
      <c r="I2" s="349"/>
      <c r="J2" s="349"/>
    </row>
    <row r="3" spans="2:16" ht="5.15" customHeight="1" x14ac:dyDescent="0.3"/>
    <row r="4" spans="2:16" s="142" customFormat="1" ht="14.5" thickBot="1" x14ac:dyDescent="0.35">
      <c r="B4" s="240"/>
      <c r="C4" s="346" t="s">
        <v>59</v>
      </c>
      <c r="D4" s="346"/>
      <c r="E4" s="346"/>
      <c r="F4" s="346" t="s">
        <v>99</v>
      </c>
      <c r="G4" s="346"/>
      <c r="H4" s="346"/>
      <c r="I4" s="346" t="s">
        <v>166</v>
      </c>
      <c r="J4" s="347"/>
      <c r="P4" s="241"/>
    </row>
    <row r="5" spans="2:16" s="142" customFormat="1" ht="28.5" thickBot="1" x14ac:dyDescent="0.35">
      <c r="B5" s="242" t="s">
        <v>27</v>
      </c>
      <c r="C5" s="260" t="s">
        <v>26</v>
      </c>
      <c r="D5" s="260" t="s">
        <v>23</v>
      </c>
      <c r="E5" s="260" t="s">
        <v>25</v>
      </c>
      <c r="F5" s="260" t="s">
        <v>26</v>
      </c>
      <c r="G5" s="260" t="s">
        <v>23</v>
      </c>
      <c r="H5" s="260" t="s">
        <v>25</v>
      </c>
      <c r="I5" s="260" t="s">
        <v>24</v>
      </c>
      <c r="J5" s="261" t="s">
        <v>23</v>
      </c>
      <c r="P5" s="241"/>
    </row>
    <row r="6" spans="2:16" s="142" customFormat="1" ht="14.5" thickBot="1" x14ac:dyDescent="0.35">
      <c r="B6" s="243" t="s">
        <v>9</v>
      </c>
      <c r="C6" s="262" t="s">
        <v>100</v>
      </c>
      <c r="D6" s="262">
        <v>115</v>
      </c>
      <c r="E6" s="262" t="s">
        <v>104</v>
      </c>
      <c r="F6" s="262" t="s">
        <v>167</v>
      </c>
      <c r="G6" s="263">
        <v>109</v>
      </c>
      <c r="H6" s="262" t="s">
        <v>173</v>
      </c>
      <c r="I6" s="262" t="s">
        <v>167</v>
      </c>
      <c r="J6" s="264">
        <v>107</v>
      </c>
      <c r="P6" s="241"/>
    </row>
    <row r="7" spans="2:16" s="142" customFormat="1" ht="14.5" thickBot="1" x14ac:dyDescent="0.35">
      <c r="B7" s="243" t="s">
        <v>8</v>
      </c>
      <c r="C7" s="262" t="s">
        <v>101</v>
      </c>
      <c r="D7" s="262">
        <v>120</v>
      </c>
      <c r="E7" s="262" t="s">
        <v>105</v>
      </c>
      <c r="F7" s="262" t="s">
        <v>168</v>
      </c>
      <c r="G7" s="263">
        <v>120</v>
      </c>
      <c r="H7" s="262" t="s">
        <v>174</v>
      </c>
      <c r="I7" s="262" t="s">
        <v>592</v>
      </c>
      <c r="J7" s="264">
        <v>116</v>
      </c>
      <c r="P7" s="241"/>
    </row>
    <row r="8" spans="2:16" s="142" customFormat="1" ht="14.5" thickBot="1" x14ac:dyDescent="0.35">
      <c r="B8" s="243" t="s">
        <v>7</v>
      </c>
      <c r="C8" s="262" t="s">
        <v>22</v>
      </c>
      <c r="D8" s="262">
        <v>30</v>
      </c>
      <c r="E8" s="262" t="s">
        <v>106</v>
      </c>
      <c r="F8" s="262" t="s">
        <v>169</v>
      </c>
      <c r="G8" s="263">
        <v>30</v>
      </c>
      <c r="H8" s="262" t="s">
        <v>176</v>
      </c>
      <c r="I8" s="262" t="s">
        <v>179</v>
      </c>
      <c r="J8" s="264">
        <v>30</v>
      </c>
      <c r="P8" s="241"/>
    </row>
    <row r="9" spans="2:16" s="142" customFormat="1" ht="14.5" thickBot="1" x14ac:dyDescent="0.35">
      <c r="B9" s="243" t="s">
        <v>6</v>
      </c>
      <c r="C9" s="262" t="s">
        <v>102</v>
      </c>
      <c r="D9" s="262">
        <v>45</v>
      </c>
      <c r="E9" s="262" t="s">
        <v>102</v>
      </c>
      <c r="F9" s="262" t="s">
        <v>170</v>
      </c>
      <c r="G9" s="263">
        <v>45</v>
      </c>
      <c r="H9" s="262" t="s">
        <v>175</v>
      </c>
      <c r="I9" s="262" t="s">
        <v>180</v>
      </c>
      <c r="J9" s="264">
        <v>45</v>
      </c>
      <c r="P9" s="241"/>
    </row>
    <row r="10" spans="2:16" s="142" customFormat="1" ht="14.5" thickBot="1" x14ac:dyDescent="0.35">
      <c r="B10" s="243" t="s">
        <v>5</v>
      </c>
      <c r="C10" s="262" t="s">
        <v>108</v>
      </c>
      <c r="D10" s="262">
        <v>50</v>
      </c>
      <c r="E10" s="262" t="s">
        <v>107</v>
      </c>
      <c r="F10" s="262" t="s">
        <v>171</v>
      </c>
      <c r="G10" s="263">
        <v>58</v>
      </c>
      <c r="H10" s="262" t="s">
        <v>177</v>
      </c>
      <c r="I10" s="262" t="s">
        <v>207</v>
      </c>
      <c r="J10" s="264">
        <v>97</v>
      </c>
      <c r="P10" s="241"/>
    </row>
    <row r="11" spans="2:16" s="142" customFormat="1" ht="28.5" thickBot="1" x14ac:dyDescent="0.35">
      <c r="B11" s="267" t="s">
        <v>594</v>
      </c>
      <c r="C11" s="262"/>
      <c r="D11" s="263">
        <f>SUM(D6:D10)</f>
        <v>360</v>
      </c>
      <c r="E11" s="262"/>
      <c r="F11" s="262"/>
      <c r="G11" s="263">
        <f>SUM(G6:G10)</f>
        <v>362</v>
      </c>
      <c r="H11" s="262"/>
      <c r="I11" s="262"/>
      <c r="J11" s="264">
        <f>SUM(J6:J10)</f>
        <v>395</v>
      </c>
      <c r="P11" s="241"/>
    </row>
    <row r="12" spans="2:16" s="142" customFormat="1" x14ac:dyDescent="0.3">
      <c r="B12" s="244" t="s">
        <v>3</v>
      </c>
      <c r="C12" s="265" t="s">
        <v>103</v>
      </c>
      <c r="D12" s="265"/>
      <c r="E12" s="265" t="s">
        <v>109</v>
      </c>
      <c r="F12" s="265" t="s">
        <v>172</v>
      </c>
      <c r="G12" s="265"/>
      <c r="H12" s="265" t="s">
        <v>178</v>
      </c>
      <c r="I12" s="265" t="s">
        <v>204</v>
      </c>
      <c r="J12" s="266"/>
      <c r="P12" s="241"/>
    </row>
    <row r="13" spans="2:16" x14ac:dyDescent="0.3">
      <c r="D13" s="245"/>
      <c r="E13" s="246"/>
      <c r="P13" s="160"/>
    </row>
    <row r="14" spans="2:16" x14ac:dyDescent="0.3">
      <c r="F14" s="159"/>
      <c r="G14" s="159"/>
      <c r="H14" s="159"/>
      <c r="I14" s="159"/>
      <c r="J14" s="159"/>
      <c r="K14" s="159"/>
      <c r="L14" s="159"/>
      <c r="M14" s="247"/>
    </row>
    <row r="15" spans="2:16" x14ac:dyDescent="0.3">
      <c r="F15" s="142"/>
      <c r="G15" s="142"/>
      <c r="H15" s="142"/>
      <c r="I15" s="142"/>
      <c r="J15" s="142"/>
      <c r="K15" s="142"/>
      <c r="L15" s="142"/>
      <c r="M15" s="142"/>
    </row>
    <row r="16" spans="2:16" x14ac:dyDescent="0.3">
      <c r="F16" s="142"/>
      <c r="G16" s="142"/>
      <c r="H16" s="142"/>
      <c r="I16" s="142"/>
      <c r="J16" s="142"/>
      <c r="K16" s="142"/>
      <c r="L16" s="142"/>
      <c r="M16" s="142"/>
    </row>
  </sheetData>
  <mergeCells count="4">
    <mergeCell ref="C4:E4"/>
    <mergeCell ref="I4:J4"/>
    <mergeCell ref="F4:H4"/>
    <mergeCell ref="B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679-2AA1-4B0C-804F-000D289379A2}">
  <sheetPr>
    <tabColor rgb="FF92D050"/>
  </sheetPr>
  <dimension ref="A1:X213"/>
  <sheetViews>
    <sheetView showGridLines="0" zoomScale="70" zoomScaleNormal="70" workbookViewId="0">
      <selection activeCell="S42" sqref="S42"/>
    </sheetView>
  </sheetViews>
  <sheetFormatPr defaultColWidth="9.1796875" defaultRowHeight="14.5" x14ac:dyDescent="0.35"/>
  <cols>
    <col min="1" max="1" width="4.453125" style="268" customWidth="1"/>
    <col min="2" max="12" width="14.1796875" style="268" customWidth="1"/>
    <col min="13" max="16384" width="9.1796875" style="268"/>
  </cols>
  <sheetData>
    <row r="1" spans="1:3" x14ac:dyDescent="0.35">
      <c r="A1" s="350" t="s">
        <v>601</v>
      </c>
      <c r="B1" s="351"/>
      <c r="C1" s="352"/>
    </row>
    <row r="2" spans="1:3" x14ac:dyDescent="0.35">
      <c r="A2" s="353"/>
      <c r="B2" s="353"/>
      <c r="C2" s="353"/>
    </row>
    <row r="31" spans="2:24" s="270" customFormat="1" ht="35.25" customHeight="1" x14ac:dyDescent="0.35">
      <c r="B31" s="269" t="s">
        <v>125</v>
      </c>
      <c r="C31" s="269" t="s">
        <v>69</v>
      </c>
      <c r="D31" s="269" t="s">
        <v>602</v>
      </c>
      <c r="E31" s="269" t="s">
        <v>533</v>
      </c>
      <c r="F31" s="269" t="s">
        <v>603</v>
      </c>
      <c r="G31" s="269" t="s">
        <v>159</v>
      </c>
      <c r="H31" s="269" t="s">
        <v>536</v>
      </c>
      <c r="I31" s="269" t="s">
        <v>604</v>
      </c>
      <c r="J31" s="269" t="s">
        <v>605</v>
      </c>
      <c r="K31" s="269" t="s">
        <v>606</v>
      </c>
      <c r="L31" s="269" t="s">
        <v>607</v>
      </c>
    </row>
    <row r="32" spans="2:24" x14ac:dyDescent="0.35">
      <c r="B32" s="271">
        <v>44105</v>
      </c>
      <c r="C32" s="272">
        <v>14.120453751818182</v>
      </c>
      <c r="D32" s="272">
        <v>23.116643989636362</v>
      </c>
      <c r="E32" s="272">
        <v>62.090407281909101</v>
      </c>
      <c r="F32" s="272">
        <v>71.710586837272729</v>
      </c>
      <c r="G32" s="272">
        <v>20.05</v>
      </c>
      <c r="H32" s="272">
        <v>19.391733118971068</v>
      </c>
      <c r="I32" s="272">
        <v>256.49030788569837</v>
      </c>
      <c r="J32" s="272">
        <v>181.83466325751652</v>
      </c>
      <c r="K32" s="272">
        <v>212.00477943715291</v>
      </c>
      <c r="L32" s="272">
        <v>530.6551466870726</v>
      </c>
      <c r="N32" s="370" t="s">
        <v>608</v>
      </c>
      <c r="O32" s="371"/>
      <c r="P32" s="371"/>
      <c r="Q32" s="371"/>
      <c r="R32" s="371"/>
      <c r="S32" s="371"/>
      <c r="T32" s="371"/>
      <c r="U32" s="371"/>
      <c r="V32" s="371"/>
      <c r="W32" s="371"/>
      <c r="X32" s="371"/>
    </row>
    <row r="33" spans="2:24" x14ac:dyDescent="0.35">
      <c r="B33" s="271">
        <v>44106</v>
      </c>
      <c r="C33" s="272">
        <v>13.640578577272727</v>
      </c>
      <c r="D33" s="272">
        <v>22.410728726545454</v>
      </c>
      <c r="E33" s="272">
        <v>57.943411014090913</v>
      </c>
      <c r="F33" s="272">
        <v>73.241349411818177</v>
      </c>
      <c r="G33" s="272">
        <v>19.670000000000002</v>
      </c>
      <c r="H33" s="272">
        <v>19.391733118971068</v>
      </c>
      <c r="I33" s="272">
        <v>253.23576549988019</v>
      </c>
      <c r="J33" s="272">
        <v>176.26456177260746</v>
      </c>
      <c r="K33" s="272">
        <v>207.82275530078925</v>
      </c>
      <c r="L33" s="272">
        <v>530.6551466870726</v>
      </c>
      <c r="N33" s="371" t="s">
        <v>609</v>
      </c>
      <c r="O33" s="371"/>
      <c r="P33" s="371"/>
      <c r="Q33" s="371"/>
      <c r="R33" s="371"/>
      <c r="S33" s="371"/>
      <c r="T33" s="371"/>
      <c r="U33" s="371"/>
      <c r="V33" s="371"/>
      <c r="W33" s="371"/>
      <c r="X33" s="371"/>
    </row>
    <row r="34" spans="2:24" x14ac:dyDescent="0.35">
      <c r="B34" s="271">
        <v>44107</v>
      </c>
      <c r="C34" s="272">
        <v>11.998832782727272</v>
      </c>
      <c r="D34" s="272">
        <v>21.795814306272732</v>
      </c>
      <c r="E34" s="272">
        <v>46.11770500472727</v>
      </c>
      <c r="F34" s="272">
        <v>71.307249080909088</v>
      </c>
      <c r="G34" s="272">
        <v>19.28</v>
      </c>
      <c r="H34" s="272">
        <v>19.391733118971068</v>
      </c>
      <c r="I34" s="272">
        <v>236.4588718313347</v>
      </c>
      <c r="J34" s="272">
        <v>160.00501370006199</v>
      </c>
      <c r="K34" s="272">
        <v>191.41628874624382</v>
      </c>
      <c r="L34" s="272">
        <v>530.6551466870726</v>
      </c>
      <c r="N34" s="371" t="s">
        <v>610</v>
      </c>
      <c r="O34" s="371"/>
      <c r="P34" s="371"/>
      <c r="Q34" s="371"/>
      <c r="R34" s="371"/>
      <c r="S34" s="371"/>
      <c r="T34" s="371"/>
      <c r="U34" s="371"/>
      <c r="V34" s="371"/>
      <c r="W34" s="371"/>
      <c r="X34" s="371"/>
    </row>
    <row r="35" spans="2:24" x14ac:dyDescent="0.35">
      <c r="B35" s="271">
        <v>44108</v>
      </c>
      <c r="C35" s="272">
        <v>11.774991419999999</v>
      </c>
      <c r="D35" s="272">
        <v>21.559511786454546</v>
      </c>
      <c r="E35" s="272">
        <v>44.763705571181816</v>
      </c>
      <c r="F35" s="272">
        <v>71.440459579999995</v>
      </c>
      <c r="G35" s="272">
        <v>18.89</v>
      </c>
      <c r="H35" s="272">
        <v>19.391733118971068</v>
      </c>
      <c r="I35" s="272">
        <v>234.90476080333474</v>
      </c>
      <c r="J35" s="272">
        <v>157.36615829069837</v>
      </c>
      <c r="K35" s="272">
        <v>189.3453559371529</v>
      </c>
      <c r="L35" s="272">
        <v>530.6551466870726</v>
      </c>
      <c r="N35" s="371" t="s">
        <v>611</v>
      </c>
      <c r="O35" s="371"/>
      <c r="P35" s="371"/>
      <c r="Q35" s="371"/>
      <c r="R35" s="371"/>
      <c r="S35" s="371"/>
      <c r="T35" s="371"/>
      <c r="U35" s="371"/>
      <c r="V35" s="371"/>
      <c r="W35" s="371"/>
      <c r="X35" s="371"/>
    </row>
    <row r="36" spans="2:24" x14ac:dyDescent="0.35">
      <c r="B36" s="271">
        <v>44109</v>
      </c>
      <c r="C36" s="272">
        <v>14.441767401818181</v>
      </c>
      <c r="D36" s="272">
        <v>23.283157840363639</v>
      </c>
      <c r="E36" s="272">
        <v>62.703027870636362</v>
      </c>
      <c r="F36" s="272">
        <v>78.261199182727282</v>
      </c>
      <c r="G36" s="272">
        <v>18.5</v>
      </c>
      <c r="H36" s="272">
        <v>19.391733118971068</v>
      </c>
      <c r="I36" s="272">
        <v>267.21178875151651</v>
      </c>
      <c r="J36" s="272">
        <v>183.16210822678923</v>
      </c>
      <c r="K36" s="272">
        <v>218.10583987351652</v>
      </c>
      <c r="L36" s="272">
        <v>530.6551466870726</v>
      </c>
    </row>
    <row r="37" spans="2:24" x14ac:dyDescent="0.35">
      <c r="B37" s="271">
        <v>44110</v>
      </c>
      <c r="C37" s="272">
        <v>14.530394430909091</v>
      </c>
      <c r="D37" s="272">
        <v>23.332067051454548</v>
      </c>
      <c r="E37" s="272">
        <v>62.861080976000011</v>
      </c>
      <c r="F37" s="272">
        <v>80.377383698181816</v>
      </c>
      <c r="G37" s="272">
        <v>18.099999999999998</v>
      </c>
      <c r="H37" s="272">
        <v>19.391733118971068</v>
      </c>
      <c r="I37" s="272">
        <v>270.30809406351653</v>
      </c>
      <c r="J37" s="272">
        <v>183.78340096988018</v>
      </c>
      <c r="K37" s="272">
        <v>220.117613728062</v>
      </c>
      <c r="L37" s="272">
        <v>530.6551466870726</v>
      </c>
    </row>
    <row r="38" spans="2:24" x14ac:dyDescent="0.35">
      <c r="B38" s="271">
        <v>44111</v>
      </c>
      <c r="C38" s="272">
        <v>14.625631107272728</v>
      </c>
      <c r="D38" s="272">
        <v>23.380831772636363</v>
      </c>
      <c r="E38" s="272">
        <v>63.022412263727283</v>
      </c>
      <c r="F38" s="272">
        <v>82.341205486363634</v>
      </c>
      <c r="G38" s="272">
        <v>17.690000000000001</v>
      </c>
      <c r="H38" s="272">
        <v>19.391733118971068</v>
      </c>
      <c r="I38" s="272">
        <v>272.93761317751654</v>
      </c>
      <c r="J38" s="272">
        <v>184.10254504588016</v>
      </c>
      <c r="K38" s="272">
        <v>221.97676820078925</v>
      </c>
      <c r="L38" s="272">
        <v>530.6551466870726</v>
      </c>
    </row>
    <row r="39" spans="2:24" x14ac:dyDescent="0.35">
      <c r="B39" s="271">
        <v>44112</v>
      </c>
      <c r="C39" s="272">
        <v>14.720908726363637</v>
      </c>
      <c r="D39" s="272">
        <v>23.427075468999998</v>
      </c>
      <c r="E39" s="272">
        <v>63.18325034154546</v>
      </c>
      <c r="F39" s="272">
        <v>83.944339137272721</v>
      </c>
      <c r="G39" s="272">
        <v>17.29</v>
      </c>
      <c r="H39" s="272">
        <v>19.391733118971068</v>
      </c>
      <c r="I39" s="272">
        <v>275.35943501388016</v>
      </c>
      <c r="J39" s="272">
        <v>184.22801996806197</v>
      </c>
      <c r="K39" s="272">
        <v>223.48226124624378</v>
      </c>
      <c r="L39" s="272">
        <v>530.6551466870726</v>
      </c>
    </row>
    <row r="40" spans="2:24" x14ac:dyDescent="0.35">
      <c r="B40" s="271">
        <v>44113</v>
      </c>
      <c r="C40" s="272">
        <v>14.217266625454545</v>
      </c>
      <c r="D40" s="272">
        <v>22.722498690363636</v>
      </c>
      <c r="E40" s="272">
        <v>58.961071191909099</v>
      </c>
      <c r="F40" s="272">
        <v>85.820554340909084</v>
      </c>
      <c r="G40" s="272">
        <v>16.87</v>
      </c>
      <c r="H40" s="272">
        <v>18.468317256162919</v>
      </c>
      <c r="I40" s="272">
        <v>271.54929455361741</v>
      </c>
      <c r="J40" s="272">
        <v>177.9373868532538</v>
      </c>
      <c r="K40" s="272">
        <v>218.58466256525381</v>
      </c>
      <c r="L40" s="272">
        <v>530.6551466870726</v>
      </c>
    </row>
    <row r="41" spans="2:24" x14ac:dyDescent="0.35">
      <c r="B41" s="271">
        <v>44114</v>
      </c>
      <c r="C41" s="272">
        <v>12.514685200000001</v>
      </c>
      <c r="D41" s="272">
        <v>22.099627963909089</v>
      </c>
      <c r="E41" s="272">
        <v>46.970699163272727</v>
      </c>
      <c r="F41" s="272">
        <v>83.562063426363636</v>
      </c>
      <c r="G41" s="272">
        <v>16.46</v>
      </c>
      <c r="H41" s="272">
        <v>17.544901393354774</v>
      </c>
      <c r="I41" s="272">
        <v>252.54103897062748</v>
      </c>
      <c r="J41" s="272">
        <v>160.37111101917293</v>
      </c>
      <c r="K41" s="272">
        <v>200.67693160244568</v>
      </c>
      <c r="L41" s="272">
        <v>530.6551466870726</v>
      </c>
    </row>
    <row r="42" spans="2:24" x14ac:dyDescent="0.35">
      <c r="B42" s="271">
        <v>44115</v>
      </c>
      <c r="C42" s="272">
        <v>12.289548941818181</v>
      </c>
      <c r="D42" s="272">
        <v>21.865932936636366</v>
      </c>
      <c r="E42" s="272">
        <v>45.608340353454544</v>
      </c>
      <c r="F42" s="272">
        <v>84.065370845454538</v>
      </c>
      <c r="G42" s="272">
        <v>16.04</v>
      </c>
      <c r="H42" s="272">
        <v>16.621485530546629</v>
      </c>
      <c r="I42" s="272">
        <v>250.15915062527392</v>
      </c>
      <c r="J42" s="272">
        <v>157.26481682381939</v>
      </c>
      <c r="K42" s="272">
        <v>198.01563306691028</v>
      </c>
      <c r="L42" s="272">
        <v>530.6551466870726</v>
      </c>
    </row>
    <row r="43" spans="2:24" x14ac:dyDescent="0.35">
      <c r="B43" s="271">
        <v>44116</v>
      </c>
      <c r="C43" s="272">
        <v>15.076112870909093</v>
      </c>
      <c r="D43" s="272">
        <v>23.639985563727272</v>
      </c>
      <c r="E43" s="272">
        <v>63.82103082945455</v>
      </c>
      <c r="F43" s="272">
        <v>91.396778918181823</v>
      </c>
      <c r="G43" s="272">
        <v>15.62</v>
      </c>
      <c r="H43" s="272">
        <v>16.621485530546629</v>
      </c>
      <c r="I43" s="272">
        <v>283.73846124000119</v>
      </c>
      <c r="J43" s="272">
        <v>183.67040218091029</v>
      </c>
      <c r="K43" s="272">
        <v>227.70034816691029</v>
      </c>
      <c r="L43" s="272">
        <v>530.6551466870726</v>
      </c>
    </row>
    <row r="44" spans="2:24" x14ac:dyDescent="0.35">
      <c r="B44" s="271">
        <v>44117</v>
      </c>
      <c r="C44" s="272">
        <v>15.184750161818181</v>
      </c>
      <c r="D44" s="272">
        <v>23.705626083727271</v>
      </c>
      <c r="E44" s="272">
        <v>63.987771661727272</v>
      </c>
      <c r="F44" s="272">
        <v>93.530989000000005</v>
      </c>
      <c r="G44" s="272">
        <v>15.2</v>
      </c>
      <c r="H44" s="272">
        <v>15.698069667738483</v>
      </c>
      <c r="I44" s="272">
        <v>285.02229358364752</v>
      </c>
      <c r="J44" s="272">
        <v>183.57216385228389</v>
      </c>
      <c r="K44" s="272">
        <v>228.83216103137482</v>
      </c>
      <c r="L44" s="272">
        <v>530.6551466870726</v>
      </c>
    </row>
    <row r="45" spans="2:24" x14ac:dyDescent="0.35">
      <c r="B45" s="271">
        <v>44118</v>
      </c>
      <c r="C45" s="272">
        <v>15.293434244545455</v>
      </c>
      <c r="D45" s="272">
        <v>23.773271879636358</v>
      </c>
      <c r="E45" s="272">
        <v>64.153414343636371</v>
      </c>
      <c r="F45" s="272">
        <v>95.777593709090922</v>
      </c>
      <c r="G45" s="272">
        <v>14.77</v>
      </c>
      <c r="H45" s="272">
        <v>15.698069667738483</v>
      </c>
      <c r="I45" s="272">
        <v>287.33522800864756</v>
      </c>
      <c r="J45" s="272">
        <v>184.34489027001121</v>
      </c>
      <c r="K45" s="272">
        <v>230.99073830410214</v>
      </c>
      <c r="L45" s="272">
        <v>530.6551466870726</v>
      </c>
    </row>
    <row r="46" spans="2:24" x14ac:dyDescent="0.35">
      <c r="B46" s="271">
        <v>44119</v>
      </c>
      <c r="C46" s="272">
        <v>15.40216511909091</v>
      </c>
      <c r="D46" s="272">
        <v>23.841634943999999</v>
      </c>
      <c r="E46" s="272">
        <v>64.319865490818174</v>
      </c>
      <c r="F46" s="272">
        <v>98.051732609090905</v>
      </c>
      <c r="G46" s="272">
        <v>14.340000000000002</v>
      </c>
      <c r="H46" s="272">
        <v>15.698069667738483</v>
      </c>
      <c r="I46" s="272">
        <v>289.83164558773848</v>
      </c>
      <c r="J46" s="272">
        <v>185.30029063682937</v>
      </c>
      <c r="K46" s="272">
        <v>233.17842228592028</v>
      </c>
      <c r="L46" s="272">
        <v>530.6551466870726</v>
      </c>
    </row>
    <row r="47" spans="2:24" x14ac:dyDescent="0.35">
      <c r="B47" s="271">
        <v>44120</v>
      </c>
      <c r="C47" s="272">
        <v>14.884183675454546</v>
      </c>
      <c r="D47" s="272">
        <v>23.139770344727275</v>
      </c>
      <c r="E47" s="272">
        <v>60.020880706545448</v>
      </c>
      <c r="F47" s="272">
        <v>100.19451740909091</v>
      </c>
      <c r="G47" s="272">
        <v>13.909999999999998</v>
      </c>
      <c r="H47" s="272">
        <v>15.698069667738483</v>
      </c>
      <c r="I47" s="272">
        <v>285.73312627846576</v>
      </c>
      <c r="J47" s="272">
        <v>180.71118225246573</v>
      </c>
      <c r="K47" s="272">
        <v>229.37237625864756</v>
      </c>
      <c r="L47" s="272">
        <v>530.6551466870726</v>
      </c>
    </row>
    <row r="48" spans="2:24" x14ac:dyDescent="0.35">
      <c r="B48" s="271">
        <v>44121</v>
      </c>
      <c r="C48" s="272">
        <v>13.098474678181818</v>
      </c>
      <c r="D48" s="272">
        <v>22.495273740454543</v>
      </c>
      <c r="E48" s="272">
        <v>47.855287794363633</v>
      </c>
      <c r="F48" s="272">
        <v>96.885666763636351</v>
      </c>
      <c r="G48" s="272">
        <v>13.469999999999999</v>
      </c>
      <c r="H48" s="272">
        <v>15.698069667738483</v>
      </c>
      <c r="I48" s="272">
        <v>265.39803398673848</v>
      </c>
      <c r="J48" s="272">
        <v>163.62037503682939</v>
      </c>
      <c r="K48" s="272">
        <v>211.02772709501122</v>
      </c>
      <c r="L48" s="272">
        <v>530.6551466870726</v>
      </c>
    </row>
    <row r="49" spans="2:12" x14ac:dyDescent="0.35">
      <c r="B49" s="271">
        <v>44122</v>
      </c>
      <c r="C49" s="272">
        <v>12.85426816090909</v>
      </c>
      <c r="D49" s="272">
        <v>22.247365287545453</v>
      </c>
      <c r="E49" s="272">
        <v>46.47104385936364</v>
      </c>
      <c r="F49" s="272">
        <v>97.199309854545447</v>
      </c>
      <c r="G49" s="272">
        <v>13.04</v>
      </c>
      <c r="H49" s="272">
        <v>15.698069667738483</v>
      </c>
      <c r="I49" s="272">
        <v>262.92026929910213</v>
      </c>
      <c r="J49" s="272">
        <v>162.01318720319304</v>
      </c>
      <c r="K49" s="272">
        <v>209.03501127682938</v>
      </c>
      <c r="L49" s="272">
        <v>530.6551466870726</v>
      </c>
    </row>
    <row r="50" spans="2:12" x14ac:dyDescent="0.35">
      <c r="B50" s="271">
        <v>44123</v>
      </c>
      <c r="C50" s="272">
        <v>15.758486419999999</v>
      </c>
      <c r="D50" s="272">
        <v>24.058323050181819</v>
      </c>
      <c r="E50" s="272">
        <v>64.945308626818175</v>
      </c>
      <c r="F50" s="272">
        <v>105.94502573636363</v>
      </c>
      <c r="G50" s="272">
        <v>12.6</v>
      </c>
      <c r="H50" s="272">
        <v>15.698069667738483</v>
      </c>
      <c r="I50" s="272">
        <v>297.2081186190112</v>
      </c>
      <c r="J50" s="272">
        <v>190.78294496055668</v>
      </c>
      <c r="K50" s="272">
        <v>240.53016795864758</v>
      </c>
      <c r="L50" s="272">
        <v>530.6551466870726</v>
      </c>
    </row>
    <row r="51" spans="2:12" x14ac:dyDescent="0.35">
      <c r="B51" s="271">
        <v>44124</v>
      </c>
      <c r="C51" s="272">
        <v>15.821299238181819</v>
      </c>
      <c r="D51" s="272">
        <v>24.093877114363636</v>
      </c>
      <c r="E51" s="272">
        <v>65.091802374272731</v>
      </c>
      <c r="F51" s="272">
        <v>106.88938222727273</v>
      </c>
      <c r="G51" s="272">
        <v>12.159999999999998</v>
      </c>
      <c r="H51" s="272">
        <v>15.698069667738483</v>
      </c>
      <c r="I51" s="272">
        <v>298.4115504481021</v>
      </c>
      <c r="J51" s="272">
        <v>191.69297739610209</v>
      </c>
      <c r="K51" s="272">
        <v>241.27938507682939</v>
      </c>
      <c r="L51" s="272">
        <v>530.6551466870726</v>
      </c>
    </row>
    <row r="52" spans="2:12" x14ac:dyDescent="0.35">
      <c r="B52" s="271">
        <v>44125</v>
      </c>
      <c r="C52" s="272">
        <v>15.890730476363636</v>
      </c>
      <c r="D52" s="272">
        <v>24.135146358454548</v>
      </c>
      <c r="E52" s="272">
        <v>65.241931053000002</v>
      </c>
      <c r="F52" s="272">
        <v>107.92351236363635</v>
      </c>
      <c r="G52" s="272">
        <v>11.71</v>
      </c>
      <c r="H52" s="272">
        <v>14.774653804930336</v>
      </c>
      <c r="I52" s="272">
        <v>298.47309264311212</v>
      </c>
      <c r="J52" s="272">
        <v>191.78059333811211</v>
      </c>
      <c r="K52" s="272">
        <v>241.20092851402123</v>
      </c>
      <c r="L52" s="272">
        <v>530.6551466870726</v>
      </c>
    </row>
    <row r="53" spans="2:12" x14ac:dyDescent="0.35">
      <c r="B53" s="271">
        <v>44126</v>
      </c>
      <c r="C53" s="272">
        <v>15.973378086363637</v>
      </c>
      <c r="D53" s="272">
        <v>24.187402755727273</v>
      </c>
      <c r="E53" s="272">
        <v>65.397318949909092</v>
      </c>
      <c r="F53" s="272">
        <v>109.56106486363636</v>
      </c>
      <c r="G53" s="272">
        <v>11.27</v>
      </c>
      <c r="H53" s="272">
        <v>13.851237942122189</v>
      </c>
      <c r="I53" s="272">
        <v>299.1892684501222</v>
      </c>
      <c r="J53" s="272">
        <v>192.19297241194039</v>
      </c>
      <c r="K53" s="272">
        <v>241.7653570512131</v>
      </c>
      <c r="L53" s="272">
        <v>530.6551466870726</v>
      </c>
    </row>
    <row r="54" spans="2:12" x14ac:dyDescent="0.35">
      <c r="B54" s="271">
        <v>44127</v>
      </c>
      <c r="C54" s="272">
        <v>15.401155909090908</v>
      </c>
      <c r="D54" s="272">
        <v>23.461003573363634</v>
      </c>
      <c r="E54" s="272">
        <v>61.00759988936364</v>
      </c>
      <c r="F54" s="272">
        <v>110.98543925454545</v>
      </c>
      <c r="G54" s="272">
        <v>10.83</v>
      </c>
      <c r="H54" s="272">
        <v>12.927822079314044</v>
      </c>
      <c r="I54" s="272">
        <v>294.03672322731404</v>
      </c>
      <c r="J54" s="272">
        <v>186.70845885995038</v>
      </c>
      <c r="K54" s="272">
        <v>236.1379751611322</v>
      </c>
      <c r="L54" s="272">
        <v>530.6551466870726</v>
      </c>
    </row>
    <row r="55" spans="2:12" x14ac:dyDescent="0.35">
      <c r="B55" s="271">
        <v>44128</v>
      </c>
      <c r="C55" s="272">
        <v>13.534409815454545</v>
      </c>
      <c r="D55" s="272">
        <v>22.787379740181816</v>
      </c>
      <c r="E55" s="272">
        <v>48.663437334181822</v>
      </c>
      <c r="F55" s="272">
        <v>107.38264207272728</v>
      </c>
      <c r="G55" s="272">
        <v>10.38</v>
      </c>
      <c r="H55" s="272">
        <v>12.004406216505899</v>
      </c>
      <c r="I55" s="272">
        <v>272.59011125105138</v>
      </c>
      <c r="J55" s="272">
        <v>169.00404743568774</v>
      </c>
      <c r="K55" s="272">
        <v>216.27722963468773</v>
      </c>
      <c r="L55" s="272">
        <v>530.6551466870726</v>
      </c>
    </row>
    <row r="56" spans="2:12" x14ac:dyDescent="0.35">
      <c r="B56" s="271">
        <v>44129</v>
      </c>
      <c r="C56" s="272">
        <v>13.285424856363637</v>
      </c>
      <c r="D56" s="272">
        <v>22.534282364363637</v>
      </c>
      <c r="E56" s="272">
        <v>47.266923771999998</v>
      </c>
      <c r="F56" s="272">
        <v>107.60550487272727</v>
      </c>
      <c r="G56" s="272">
        <v>9.93</v>
      </c>
      <c r="H56" s="272">
        <v>12.004406216505899</v>
      </c>
      <c r="I56" s="272">
        <v>269.94711428414223</v>
      </c>
      <c r="J56" s="272">
        <v>167.41171204923313</v>
      </c>
      <c r="K56" s="272">
        <v>214.15149654377859</v>
      </c>
      <c r="L56" s="272">
        <v>530.6551466870726</v>
      </c>
    </row>
    <row r="57" spans="2:12" x14ac:dyDescent="0.35">
      <c r="B57" s="271">
        <v>44130</v>
      </c>
      <c r="C57" s="272">
        <v>16.291120639999999</v>
      </c>
      <c r="D57" s="272">
        <v>24.380894610636361</v>
      </c>
      <c r="E57" s="272">
        <v>66.010394086090912</v>
      </c>
      <c r="F57" s="272">
        <v>116.45902475454545</v>
      </c>
      <c r="G57" s="272">
        <v>9.48</v>
      </c>
      <c r="H57" s="272">
        <v>12.004406216505899</v>
      </c>
      <c r="I57" s="272">
        <v>305.28890491177867</v>
      </c>
      <c r="J57" s="272">
        <v>196.71503080859682</v>
      </c>
      <c r="K57" s="272">
        <v>246.15079476196047</v>
      </c>
      <c r="L57" s="272">
        <v>530.6551466870726</v>
      </c>
    </row>
    <row r="58" spans="2:12" x14ac:dyDescent="0.35">
      <c r="B58" s="271">
        <v>44131</v>
      </c>
      <c r="C58" s="272">
        <v>16.393743417272727</v>
      </c>
      <c r="D58" s="272">
        <v>24.443350425999999</v>
      </c>
      <c r="E58" s="272">
        <v>66.173070754909091</v>
      </c>
      <c r="F58" s="272">
        <v>118.89751088181819</v>
      </c>
      <c r="G58" s="272">
        <v>9.0299999999999994</v>
      </c>
      <c r="H58" s="272">
        <v>12.004406216505899</v>
      </c>
      <c r="I58" s="272">
        <v>307.92750396559677</v>
      </c>
      <c r="J58" s="272">
        <v>198.55721342923317</v>
      </c>
      <c r="K58" s="272">
        <v>248.46703615286953</v>
      </c>
      <c r="L58" s="272">
        <v>530.6551466870726</v>
      </c>
    </row>
    <row r="59" spans="2:12" x14ac:dyDescent="0.35">
      <c r="B59" s="271">
        <v>44132</v>
      </c>
      <c r="C59" s="272">
        <v>16.509614736363634</v>
      </c>
      <c r="D59" s="272">
        <v>24.515984319636367</v>
      </c>
      <c r="E59" s="272">
        <v>66.34135626172727</v>
      </c>
      <c r="F59" s="272">
        <v>121.27980893636364</v>
      </c>
      <c r="G59" s="272">
        <v>8.58</v>
      </c>
      <c r="H59" s="272">
        <v>12.004406216505899</v>
      </c>
      <c r="I59" s="272">
        <v>310.06278097968772</v>
      </c>
      <c r="J59" s="272">
        <v>200.07589158714222</v>
      </c>
      <c r="K59" s="272">
        <v>250.7561249346877</v>
      </c>
      <c r="L59" s="272">
        <v>530.6551466870726</v>
      </c>
    </row>
    <row r="60" spans="2:12" x14ac:dyDescent="0.35">
      <c r="B60" s="271">
        <v>44133</v>
      </c>
      <c r="C60" s="272">
        <v>16.618931971818181</v>
      </c>
      <c r="D60" s="272">
        <v>24.582258577181815</v>
      </c>
      <c r="E60" s="272">
        <v>66.505888693363644</v>
      </c>
      <c r="F60" s="272">
        <v>122.98258757272728</v>
      </c>
      <c r="G60" s="272">
        <v>8.1300000000000008</v>
      </c>
      <c r="H60" s="272">
        <v>12.004406216505899</v>
      </c>
      <c r="I60" s="272">
        <v>311.63791137423317</v>
      </c>
      <c r="J60" s="272">
        <v>201.22198995723315</v>
      </c>
      <c r="K60" s="272">
        <v>252.34902748923315</v>
      </c>
      <c r="L60" s="272">
        <v>530.6551466870726</v>
      </c>
    </row>
    <row r="61" spans="2:12" x14ac:dyDescent="0.35">
      <c r="B61" s="271">
        <v>44134</v>
      </c>
      <c r="C61" s="272">
        <v>16.059164159999998</v>
      </c>
      <c r="D61" s="272">
        <v>23.877191499090909</v>
      </c>
      <c r="E61" s="272">
        <v>62.054121356818179</v>
      </c>
      <c r="F61" s="272">
        <v>124.85391260909091</v>
      </c>
      <c r="G61" s="272">
        <v>7.6800000000000006</v>
      </c>
      <c r="H61" s="272">
        <v>12.004406216505899</v>
      </c>
      <c r="I61" s="272">
        <v>307.02995895532405</v>
      </c>
      <c r="J61" s="272">
        <v>196.46881583332407</v>
      </c>
      <c r="K61" s="272">
        <v>248.05375029832408</v>
      </c>
      <c r="L61" s="272">
        <v>530.6551466870726</v>
      </c>
    </row>
    <row r="62" spans="2:12" x14ac:dyDescent="0.35">
      <c r="B62" s="271">
        <v>44135</v>
      </c>
      <c r="C62" s="272">
        <v>14.149223376363636</v>
      </c>
      <c r="D62" s="272">
        <v>23.212439908727273</v>
      </c>
      <c r="E62" s="272">
        <v>49.559757807545452</v>
      </c>
      <c r="F62" s="272">
        <v>122.12004730909092</v>
      </c>
      <c r="G62" s="272">
        <v>7.23</v>
      </c>
      <c r="H62" s="272">
        <v>12.004406216505899</v>
      </c>
      <c r="I62" s="272">
        <v>286.12324561286954</v>
      </c>
      <c r="J62" s="272">
        <v>179.7035217259604</v>
      </c>
      <c r="K62" s="272">
        <v>229.80082907105134</v>
      </c>
      <c r="L62" s="272">
        <v>530.6551466870726</v>
      </c>
    </row>
    <row r="63" spans="2:12" x14ac:dyDescent="0.35">
      <c r="B63" s="271">
        <v>44136</v>
      </c>
      <c r="C63" s="272">
        <v>13.902093545454546</v>
      </c>
      <c r="D63" s="272">
        <v>22.952835417545455</v>
      </c>
      <c r="E63" s="272">
        <v>48.152305829454548</v>
      </c>
      <c r="F63" s="272">
        <v>122.12874147272727</v>
      </c>
      <c r="G63" s="272">
        <v>6.78</v>
      </c>
      <c r="H63" s="272">
        <v>12.004406216505899</v>
      </c>
      <c r="I63" s="272">
        <v>282.65472301541496</v>
      </c>
      <c r="J63" s="272">
        <v>177.64004421777861</v>
      </c>
      <c r="K63" s="272">
        <v>227.44533694377861</v>
      </c>
      <c r="L63" s="272">
        <v>530.6551466870726</v>
      </c>
    </row>
    <row r="64" spans="2:12" x14ac:dyDescent="0.35">
      <c r="B64" s="271">
        <v>44137</v>
      </c>
      <c r="C64" s="272">
        <v>17.043449539090911</v>
      </c>
      <c r="D64" s="272">
        <v>24.845006700090913</v>
      </c>
      <c r="E64" s="272">
        <v>67.164562621909099</v>
      </c>
      <c r="F64" s="272">
        <v>131.61440425454546</v>
      </c>
      <c r="G64" s="272">
        <v>6.3199999999999994</v>
      </c>
      <c r="H64" s="272">
        <v>12.004406216505899</v>
      </c>
      <c r="I64" s="272">
        <v>318.26449703923316</v>
      </c>
      <c r="J64" s="272">
        <v>208.15885710923317</v>
      </c>
      <c r="K64" s="272">
        <v>260.51678378923316</v>
      </c>
      <c r="L64" s="272">
        <v>530.6551466870726</v>
      </c>
    </row>
    <row r="65" spans="2:12" x14ac:dyDescent="0.35">
      <c r="B65" s="271">
        <v>44138</v>
      </c>
      <c r="C65" s="272">
        <v>17.146386699999997</v>
      </c>
      <c r="D65" s="272">
        <v>24.90824254490909</v>
      </c>
      <c r="E65" s="272">
        <v>67.328979225272732</v>
      </c>
      <c r="F65" s="272">
        <v>133.62829656363635</v>
      </c>
      <c r="G65" s="272">
        <v>5.8699999999999992</v>
      </c>
      <c r="H65" s="272">
        <v>12.004406216505899</v>
      </c>
      <c r="I65" s="272">
        <v>319.38766402650589</v>
      </c>
      <c r="J65" s="272">
        <v>210.05457536014228</v>
      </c>
      <c r="K65" s="272">
        <v>262.411265707415</v>
      </c>
      <c r="L65" s="272">
        <v>530.6551466870726</v>
      </c>
    </row>
    <row r="66" spans="2:12" x14ac:dyDescent="0.35">
      <c r="B66" s="271">
        <v>44139</v>
      </c>
      <c r="C66" s="272">
        <v>17.242755156363639</v>
      </c>
      <c r="D66" s="272">
        <v>24.969639515727273</v>
      </c>
      <c r="E66" s="272">
        <v>67.492142395272722</v>
      </c>
      <c r="F66" s="272">
        <v>135.97341118181819</v>
      </c>
      <c r="G66" s="272">
        <v>5.42</v>
      </c>
      <c r="H66" s="272">
        <v>12.004406216505899</v>
      </c>
      <c r="I66" s="272">
        <v>321.15263200114219</v>
      </c>
      <c r="J66" s="272">
        <v>212.26052458741492</v>
      </c>
      <c r="K66" s="272">
        <v>264.62730891650585</v>
      </c>
      <c r="L66" s="272">
        <v>530.6551466870726</v>
      </c>
    </row>
    <row r="67" spans="2:12" x14ac:dyDescent="0.35">
      <c r="B67" s="271">
        <v>44140</v>
      </c>
      <c r="C67" s="272">
        <v>17.352392624545455</v>
      </c>
      <c r="D67" s="272">
        <v>25.033000446818178</v>
      </c>
      <c r="E67" s="272">
        <v>67.656558056727263</v>
      </c>
      <c r="F67" s="272">
        <v>138.5110363</v>
      </c>
      <c r="G67" s="272">
        <v>4.97</v>
      </c>
      <c r="H67" s="272">
        <v>12.004406216505899</v>
      </c>
      <c r="I67" s="272">
        <v>322.51281537468765</v>
      </c>
      <c r="J67" s="272">
        <v>214.36490418577858</v>
      </c>
      <c r="K67" s="272">
        <v>267.05234809832405</v>
      </c>
      <c r="L67" s="272">
        <v>530.6551466870726</v>
      </c>
    </row>
    <row r="68" spans="2:12" x14ac:dyDescent="0.35">
      <c r="B68" s="271">
        <v>44141</v>
      </c>
      <c r="C68" s="272">
        <v>16.76359380909091</v>
      </c>
      <c r="D68" s="272">
        <v>24.323196040909089</v>
      </c>
      <c r="E68" s="272">
        <v>63.127067603181814</v>
      </c>
      <c r="F68" s="272">
        <v>139.98119379090909</v>
      </c>
      <c r="G68" s="272">
        <v>4.5199999999999996</v>
      </c>
      <c r="H68" s="272">
        <v>12.004406216505899</v>
      </c>
      <c r="I68" s="272">
        <v>316.76113240305136</v>
      </c>
      <c r="J68" s="272">
        <v>209.26771178268774</v>
      </c>
      <c r="K68" s="272">
        <v>262.2444119165059</v>
      </c>
      <c r="L68" s="272">
        <v>530.6551466870726</v>
      </c>
    </row>
    <row r="69" spans="2:12" x14ac:dyDescent="0.35">
      <c r="B69" s="271">
        <v>44142</v>
      </c>
      <c r="C69" s="272">
        <v>14.765876912727272</v>
      </c>
      <c r="D69" s="272">
        <v>23.632518720272728</v>
      </c>
      <c r="E69" s="272">
        <v>50.457390566545449</v>
      </c>
      <c r="F69" s="272">
        <v>136.12557599090908</v>
      </c>
      <c r="G69" s="272">
        <v>4.08</v>
      </c>
      <c r="H69" s="272">
        <v>12.004406216505899</v>
      </c>
      <c r="I69" s="272">
        <v>294.01032149514225</v>
      </c>
      <c r="J69" s="272">
        <v>191.17112422877861</v>
      </c>
      <c r="K69" s="272">
        <v>242.59072286196044</v>
      </c>
      <c r="L69" s="272">
        <v>530.6551466870726</v>
      </c>
    </row>
    <row r="70" spans="2:12" x14ac:dyDescent="0.35">
      <c r="B70" s="271">
        <v>44143</v>
      </c>
      <c r="C70" s="272">
        <v>14.504327445454544</v>
      </c>
      <c r="D70" s="272">
        <v>23.360176297727275</v>
      </c>
      <c r="E70" s="272">
        <v>49.031220527909092</v>
      </c>
      <c r="F70" s="272">
        <v>136.41764705454545</v>
      </c>
      <c r="G70" s="272">
        <v>3.63</v>
      </c>
      <c r="H70" s="272">
        <v>12.004406216505899</v>
      </c>
      <c r="I70" s="272">
        <v>291.00886381959685</v>
      </c>
      <c r="J70" s="272">
        <v>189.06025107032409</v>
      </c>
      <c r="K70" s="272">
        <v>240.47273199832409</v>
      </c>
      <c r="L70" s="272">
        <v>530.6551466870726</v>
      </c>
    </row>
    <row r="71" spans="2:12" x14ac:dyDescent="0.35">
      <c r="B71" s="271">
        <v>44144</v>
      </c>
      <c r="C71" s="272">
        <v>17.784790533636365</v>
      </c>
      <c r="D71" s="272">
        <v>25.304835528727271</v>
      </c>
      <c r="E71" s="272">
        <v>68.310143286909096</v>
      </c>
      <c r="F71" s="272">
        <v>146.7492649090909</v>
      </c>
      <c r="G71" s="272">
        <v>3.1799999999999997</v>
      </c>
      <c r="H71" s="272">
        <v>12.004406216505899</v>
      </c>
      <c r="I71" s="272">
        <v>328.14320494305139</v>
      </c>
      <c r="J71" s="272">
        <v>220.18756383832411</v>
      </c>
      <c r="K71" s="272">
        <v>274.85839492559683</v>
      </c>
      <c r="L71" s="272">
        <v>530.6551466870726</v>
      </c>
    </row>
    <row r="72" spans="2:12" x14ac:dyDescent="0.35">
      <c r="B72" s="271">
        <v>44145</v>
      </c>
      <c r="C72" s="272">
        <v>17.86155377</v>
      </c>
      <c r="D72" s="272">
        <v>25.352160959000003</v>
      </c>
      <c r="E72" s="272">
        <v>68.459428812909081</v>
      </c>
      <c r="F72" s="272">
        <v>148.26731631818183</v>
      </c>
      <c r="G72" s="272">
        <v>2.74</v>
      </c>
      <c r="H72" s="272">
        <v>12.004406216505899</v>
      </c>
      <c r="I72" s="272">
        <v>330.11144784377859</v>
      </c>
      <c r="J72" s="272">
        <v>221.53816997832408</v>
      </c>
      <c r="K72" s="272">
        <v>276.20982053468771</v>
      </c>
      <c r="L72" s="272">
        <v>530.6551466870726</v>
      </c>
    </row>
    <row r="73" spans="2:12" x14ac:dyDescent="0.35">
      <c r="B73" s="271">
        <v>44146</v>
      </c>
      <c r="C73" s="272">
        <v>17.931726368181817</v>
      </c>
      <c r="D73" s="272">
        <v>25.391354096454549</v>
      </c>
      <c r="E73" s="272">
        <v>68.607316474909084</v>
      </c>
      <c r="F73" s="272">
        <v>150.03600130909092</v>
      </c>
      <c r="G73" s="272">
        <v>2.3000000000000003</v>
      </c>
      <c r="H73" s="272">
        <v>11.080990353697752</v>
      </c>
      <c r="I73" s="272">
        <v>332.32929889915232</v>
      </c>
      <c r="J73" s="272">
        <v>221.41538722642503</v>
      </c>
      <c r="K73" s="272">
        <v>276.87234306278867</v>
      </c>
      <c r="L73" s="272">
        <v>530.6551466870726</v>
      </c>
    </row>
    <row r="74" spans="2:12" x14ac:dyDescent="0.35">
      <c r="B74" s="271">
        <v>44147</v>
      </c>
      <c r="C74" s="272">
        <v>18.001928211818182</v>
      </c>
      <c r="D74" s="272">
        <v>25.435783566636363</v>
      </c>
      <c r="E74" s="272">
        <v>68.758445375363621</v>
      </c>
      <c r="F74" s="272">
        <v>151.68262619999999</v>
      </c>
      <c r="G74" s="272">
        <v>1.86</v>
      </c>
      <c r="H74" s="272">
        <v>10.157574490889607</v>
      </c>
      <c r="I74" s="272">
        <v>334.42494046634414</v>
      </c>
      <c r="J74" s="272">
        <v>221.34206729307141</v>
      </c>
      <c r="K74" s="272">
        <v>277.42131229998051</v>
      </c>
      <c r="L74" s="272">
        <v>530.6551466870726</v>
      </c>
    </row>
    <row r="75" spans="2:12" x14ac:dyDescent="0.35">
      <c r="B75" s="271">
        <v>44148</v>
      </c>
      <c r="C75" s="272">
        <v>17.355633630909093</v>
      </c>
      <c r="D75" s="272">
        <v>24.69381721045454</v>
      </c>
      <c r="E75" s="272">
        <v>64.136815845909084</v>
      </c>
      <c r="F75" s="272">
        <v>152.4680089818182</v>
      </c>
      <c r="G75" s="272">
        <v>1.42</v>
      </c>
      <c r="H75" s="272">
        <v>9.2341586280814596</v>
      </c>
      <c r="I75" s="272">
        <v>329.05222240208144</v>
      </c>
      <c r="J75" s="272">
        <v>214.00071779653601</v>
      </c>
      <c r="K75" s="272">
        <v>270.83338874626327</v>
      </c>
      <c r="L75" s="272">
        <v>530.6551466870726</v>
      </c>
    </row>
    <row r="76" spans="2:12" x14ac:dyDescent="0.35">
      <c r="B76" s="271">
        <v>44149</v>
      </c>
      <c r="C76" s="272">
        <v>15.261899866363636</v>
      </c>
      <c r="D76" s="272">
        <v>23.965416765363635</v>
      </c>
      <c r="E76" s="272">
        <v>51.186940432999997</v>
      </c>
      <c r="F76" s="272">
        <v>147.55416660909091</v>
      </c>
      <c r="G76" s="272">
        <v>0.98</v>
      </c>
      <c r="H76" s="272">
        <v>8.3107427652733143</v>
      </c>
      <c r="I76" s="272">
        <v>305.83621497754604</v>
      </c>
      <c r="J76" s="272">
        <v>192.47296309436422</v>
      </c>
      <c r="K76" s="272">
        <v>248.78412089254604</v>
      </c>
      <c r="L76" s="272">
        <v>530.6551466870726</v>
      </c>
    </row>
    <row r="77" spans="2:12" x14ac:dyDescent="0.35">
      <c r="B77" s="271">
        <v>44150</v>
      </c>
      <c r="C77" s="272">
        <v>14.977905542727273</v>
      </c>
      <c r="D77" s="272">
        <v>23.674306585181817</v>
      </c>
      <c r="E77" s="272">
        <v>49.64286459545454</v>
      </c>
      <c r="F77" s="272">
        <v>147.38048078181816</v>
      </c>
      <c r="G77" s="272">
        <v>0.54999999999999993</v>
      </c>
      <c r="H77" s="272">
        <v>7.3873269024651682</v>
      </c>
      <c r="I77" s="272">
        <v>302.1020817179197</v>
      </c>
      <c r="J77" s="272">
        <v>188.02753383491969</v>
      </c>
      <c r="K77" s="272">
        <v>245.13783885701062</v>
      </c>
      <c r="L77" s="272">
        <v>530.6551466870726</v>
      </c>
    </row>
    <row r="78" spans="2:12" x14ac:dyDescent="0.35">
      <c r="B78" s="271">
        <v>44151</v>
      </c>
      <c r="C78" s="272">
        <v>18.355959345454547</v>
      </c>
      <c r="D78" s="272">
        <v>25.650157780636366</v>
      </c>
      <c r="E78" s="272">
        <v>68.946006415727268</v>
      </c>
      <c r="F78" s="272">
        <v>158.24127934545456</v>
      </c>
      <c r="G78" s="272">
        <v>0.11</v>
      </c>
      <c r="H78" s="272">
        <v>7.3873269024651682</v>
      </c>
      <c r="I78" s="272">
        <v>341.05140137019248</v>
      </c>
      <c r="J78" s="272">
        <v>218.45588028328336</v>
      </c>
      <c r="K78" s="272">
        <v>280.21568424791974</v>
      </c>
      <c r="L78" s="272">
        <v>530.6551466870726</v>
      </c>
    </row>
    <row r="79" spans="2:12" x14ac:dyDescent="0.35">
      <c r="B79" s="271">
        <v>44152</v>
      </c>
      <c r="C79" s="272">
        <v>18.439586661818183</v>
      </c>
      <c r="D79" s="272">
        <v>25.699739902272725</v>
      </c>
      <c r="E79" s="272">
        <v>68.950488501363623</v>
      </c>
      <c r="F79" s="272">
        <v>159.88036490000002</v>
      </c>
      <c r="G79" s="272">
        <v>0</v>
      </c>
      <c r="H79" s="272">
        <v>7.3873269024651682</v>
      </c>
      <c r="I79" s="272">
        <v>343.48839536610154</v>
      </c>
      <c r="J79" s="272">
        <v>218.58236410737425</v>
      </c>
      <c r="K79" s="272">
        <v>281.88246132973791</v>
      </c>
      <c r="L79" s="272">
        <v>530.6551466870726</v>
      </c>
    </row>
    <row r="80" spans="2:12" x14ac:dyDescent="0.35">
      <c r="B80" s="271">
        <v>44153</v>
      </c>
      <c r="C80" s="272">
        <v>18.509982983636363</v>
      </c>
      <c r="D80" s="272">
        <v>25.746706805727271</v>
      </c>
      <c r="E80" s="272">
        <v>68.951234363181811</v>
      </c>
      <c r="F80" s="272">
        <v>162.09017692727272</v>
      </c>
      <c r="G80" s="272">
        <v>0</v>
      </c>
      <c r="H80" s="272">
        <v>7.3873269024651682</v>
      </c>
      <c r="I80" s="272">
        <v>346.92280194782887</v>
      </c>
      <c r="J80" s="272">
        <v>219.80303267282883</v>
      </c>
      <c r="K80" s="272">
        <v>284.21038243882884</v>
      </c>
      <c r="L80" s="272">
        <v>530.6551466870726</v>
      </c>
    </row>
    <row r="81" spans="2:12" x14ac:dyDescent="0.35">
      <c r="B81" s="271">
        <v>44154</v>
      </c>
      <c r="C81" s="272">
        <v>18.567139539090906</v>
      </c>
      <c r="D81" s="272">
        <v>25.78167063281818</v>
      </c>
      <c r="E81" s="272">
        <v>68.944314608181813</v>
      </c>
      <c r="F81" s="272">
        <v>162.7881684909091</v>
      </c>
      <c r="G81" s="272">
        <v>0</v>
      </c>
      <c r="H81" s="272">
        <v>7.3873269024651682</v>
      </c>
      <c r="I81" s="272">
        <v>348.76826718137426</v>
      </c>
      <c r="J81" s="272">
        <v>220.1405660204652</v>
      </c>
      <c r="K81" s="272">
        <v>284.99357462973791</v>
      </c>
      <c r="L81" s="272">
        <v>530.6551466870726</v>
      </c>
    </row>
    <row r="82" spans="2:12" x14ac:dyDescent="0.35">
      <c r="B82" s="271">
        <v>44155</v>
      </c>
      <c r="C82" s="272">
        <v>17.85386459181818</v>
      </c>
      <c r="D82" s="272">
        <v>25.006279729000003</v>
      </c>
      <c r="E82" s="272">
        <v>64.176382711818192</v>
      </c>
      <c r="F82" s="272">
        <v>162.71077124545454</v>
      </c>
      <c r="G82" s="272">
        <v>0</v>
      </c>
      <c r="H82" s="272">
        <v>7.3873269024651682</v>
      </c>
      <c r="I82" s="272">
        <v>343.95898558319243</v>
      </c>
      <c r="J82" s="272">
        <v>213.97620580791971</v>
      </c>
      <c r="K82" s="272">
        <v>278.65957962973789</v>
      </c>
      <c r="L82" s="272">
        <v>530.6551466870726</v>
      </c>
    </row>
    <row r="83" spans="2:12" x14ac:dyDescent="0.35">
      <c r="B83" s="271">
        <v>44156</v>
      </c>
      <c r="C83" s="272">
        <v>15.647875650000001</v>
      </c>
      <c r="D83" s="272">
        <v>24.231226411727274</v>
      </c>
      <c r="E83" s="272">
        <v>51.256212483090913</v>
      </c>
      <c r="F83" s="272">
        <v>156.34243471818183</v>
      </c>
      <c r="G83" s="272">
        <v>0</v>
      </c>
      <c r="H83" s="272">
        <v>7.3873269024651682</v>
      </c>
      <c r="I83" s="272">
        <v>320.84916518791971</v>
      </c>
      <c r="J83" s="272">
        <v>194.30180675010155</v>
      </c>
      <c r="K83" s="272">
        <v>256.390030620647</v>
      </c>
      <c r="L83" s="272">
        <v>530.6551466870726</v>
      </c>
    </row>
    <row r="84" spans="2:12" x14ac:dyDescent="0.35">
      <c r="B84" s="271">
        <v>44157</v>
      </c>
      <c r="C84" s="272">
        <v>15.305891842727272</v>
      </c>
      <c r="D84" s="272">
        <v>23.895922023181821</v>
      </c>
      <c r="E84" s="272">
        <v>49.673718344272736</v>
      </c>
      <c r="F84" s="272">
        <v>154.85054087272727</v>
      </c>
      <c r="G84" s="272">
        <v>0</v>
      </c>
      <c r="H84" s="272">
        <v>7.3873269024651682</v>
      </c>
      <c r="I84" s="272">
        <v>317.63502390473792</v>
      </c>
      <c r="J84" s="272">
        <v>191.73136306928339</v>
      </c>
      <c r="K84" s="272">
        <v>252.63835444791974</v>
      </c>
      <c r="L84" s="272">
        <v>530.6551466870726</v>
      </c>
    </row>
    <row r="85" spans="2:12" x14ac:dyDescent="0.35">
      <c r="B85" s="271">
        <v>44158</v>
      </c>
      <c r="C85" s="272">
        <v>18.696394394545454</v>
      </c>
      <c r="D85" s="272">
        <v>25.852123346090909</v>
      </c>
      <c r="E85" s="272">
        <v>68.876689859636357</v>
      </c>
      <c r="F85" s="272">
        <v>164.66934278181819</v>
      </c>
      <c r="G85" s="272">
        <v>0</v>
      </c>
      <c r="H85" s="272">
        <v>7.3873269024651682</v>
      </c>
      <c r="I85" s="272">
        <v>357.08291641246518</v>
      </c>
      <c r="J85" s="272">
        <v>223.24529535446516</v>
      </c>
      <c r="K85" s="272">
        <v>287.00683173882879</v>
      </c>
      <c r="L85" s="272">
        <v>530.6551466870726</v>
      </c>
    </row>
    <row r="86" spans="2:12" x14ac:dyDescent="0.35">
      <c r="B86" s="271">
        <v>44159</v>
      </c>
      <c r="C86" s="272">
        <v>18.720436909090907</v>
      </c>
      <c r="D86" s="272">
        <v>25.863675495181816</v>
      </c>
      <c r="E86" s="272">
        <v>68.857178228454558</v>
      </c>
      <c r="F86" s="272">
        <v>165.12734916363635</v>
      </c>
      <c r="G86" s="272">
        <v>0</v>
      </c>
      <c r="H86" s="272">
        <v>7.3873269024651682</v>
      </c>
      <c r="I86" s="272">
        <v>359.40674896855609</v>
      </c>
      <c r="J86" s="272">
        <v>224.33404877428336</v>
      </c>
      <c r="K86" s="272">
        <v>287.48092115701064</v>
      </c>
      <c r="L86" s="272">
        <v>530.6551466870726</v>
      </c>
    </row>
    <row r="87" spans="2:12" x14ac:dyDescent="0.35">
      <c r="B87" s="271">
        <v>44160</v>
      </c>
      <c r="C87" s="272">
        <v>18.771061315454546</v>
      </c>
      <c r="D87" s="272">
        <v>25.897533366272729</v>
      </c>
      <c r="E87" s="272">
        <v>68.846773292272715</v>
      </c>
      <c r="F87" s="272">
        <v>166.30426627272729</v>
      </c>
      <c r="G87" s="272">
        <v>0</v>
      </c>
      <c r="H87" s="272">
        <v>7.3873269024651682</v>
      </c>
      <c r="I87" s="272">
        <v>362.04956616646518</v>
      </c>
      <c r="J87" s="272">
        <v>225.73418645828335</v>
      </c>
      <c r="K87" s="272">
        <v>288.73191561155608</v>
      </c>
      <c r="L87" s="272">
        <v>530.6551466870726</v>
      </c>
    </row>
    <row r="88" spans="2:12" x14ac:dyDescent="0.35">
      <c r="B88" s="271">
        <v>44161</v>
      </c>
      <c r="C88" s="272">
        <v>18.828350935454548</v>
      </c>
      <c r="D88" s="272">
        <v>25.928801510909089</v>
      </c>
      <c r="E88" s="272">
        <v>68.839938319181826</v>
      </c>
      <c r="F88" s="272">
        <v>167.81679824545455</v>
      </c>
      <c r="G88" s="272">
        <v>0</v>
      </c>
      <c r="H88" s="272">
        <v>7.3873269024651682</v>
      </c>
      <c r="I88" s="272">
        <v>364.74186431437431</v>
      </c>
      <c r="J88" s="272">
        <v>227.31163863764701</v>
      </c>
      <c r="K88" s="272">
        <v>290.32617036610156</v>
      </c>
      <c r="L88" s="272">
        <v>530.6551466870726</v>
      </c>
    </row>
    <row r="89" spans="2:12" x14ac:dyDescent="0.35">
      <c r="B89" s="271">
        <v>44162</v>
      </c>
      <c r="C89" s="272">
        <v>18.130237392727274</v>
      </c>
      <c r="D89" s="272">
        <v>25.174169418363633</v>
      </c>
      <c r="E89" s="272">
        <v>64.107655292000004</v>
      </c>
      <c r="F89" s="272">
        <v>168.32282495454544</v>
      </c>
      <c r="G89" s="272">
        <v>0</v>
      </c>
      <c r="H89" s="272">
        <v>7.3873269024651682</v>
      </c>
      <c r="I89" s="272">
        <v>360.27027633673794</v>
      </c>
      <c r="J89" s="272">
        <v>221.65358158219249</v>
      </c>
      <c r="K89" s="272">
        <v>284.64716842064701</v>
      </c>
      <c r="L89" s="272">
        <v>530.6551466870726</v>
      </c>
    </row>
    <row r="90" spans="2:12" x14ac:dyDescent="0.35">
      <c r="B90" s="271">
        <v>44163</v>
      </c>
      <c r="C90" s="272">
        <v>15.923288383636363</v>
      </c>
      <c r="D90" s="272">
        <v>24.411182131727273</v>
      </c>
      <c r="E90" s="272">
        <v>51.26569876018182</v>
      </c>
      <c r="F90" s="272">
        <v>162.58353102727273</v>
      </c>
      <c r="G90" s="272">
        <v>0</v>
      </c>
      <c r="H90" s="272">
        <v>7.3873269024651682</v>
      </c>
      <c r="I90" s="272">
        <v>336.30244452573788</v>
      </c>
      <c r="J90" s="272">
        <v>202.33758131701063</v>
      </c>
      <c r="K90" s="272">
        <v>263.09598166610152</v>
      </c>
      <c r="L90" s="272">
        <v>530.6551466870726</v>
      </c>
    </row>
    <row r="91" spans="2:12" x14ac:dyDescent="0.35">
      <c r="B91" s="271">
        <v>44164</v>
      </c>
      <c r="C91" s="272">
        <v>15.623913622727274</v>
      </c>
      <c r="D91" s="272">
        <v>24.101280277181818</v>
      </c>
      <c r="E91" s="272">
        <v>49.702963248636365</v>
      </c>
      <c r="F91" s="272">
        <v>162.17624325454545</v>
      </c>
      <c r="G91" s="272">
        <v>0</v>
      </c>
      <c r="H91" s="272">
        <v>7.3873269024651682</v>
      </c>
      <c r="I91" s="272">
        <v>332.52542780073787</v>
      </c>
      <c r="J91" s="272">
        <v>199.90080021564697</v>
      </c>
      <c r="K91" s="272">
        <v>260.5166817661015</v>
      </c>
      <c r="L91" s="272">
        <v>530.6551466870726</v>
      </c>
    </row>
    <row r="92" spans="2:12" x14ac:dyDescent="0.35">
      <c r="B92" s="271">
        <v>44165</v>
      </c>
      <c r="C92" s="272">
        <v>19.144201052727272</v>
      </c>
      <c r="D92" s="272">
        <v>26.117428442909098</v>
      </c>
      <c r="E92" s="272">
        <v>68.865027671999997</v>
      </c>
      <c r="F92" s="272">
        <v>173.71274473636365</v>
      </c>
      <c r="G92" s="272">
        <v>0</v>
      </c>
      <c r="H92" s="272">
        <v>7.3873269024651682</v>
      </c>
      <c r="I92" s="272">
        <v>372.68364168682888</v>
      </c>
      <c r="J92" s="272">
        <v>232.21721961846521</v>
      </c>
      <c r="K92" s="272">
        <v>296.75168326610157</v>
      </c>
      <c r="L92" s="272">
        <v>530.6551466870726</v>
      </c>
    </row>
    <row r="93" spans="2:12" x14ac:dyDescent="0.35">
      <c r="B93" s="271">
        <v>44166</v>
      </c>
      <c r="C93" s="272">
        <v>19.228234873636364</v>
      </c>
      <c r="D93" s="272">
        <v>26.117028902545453</v>
      </c>
      <c r="E93" s="272">
        <v>68.871766285999996</v>
      </c>
      <c r="F93" s="272">
        <v>175.32760462727273</v>
      </c>
      <c r="G93" s="272">
        <v>0</v>
      </c>
      <c r="H93" s="272">
        <v>7.3873269024651682</v>
      </c>
      <c r="I93" s="272">
        <v>373.92127718155609</v>
      </c>
      <c r="J93" s="272">
        <v>233.46516013282883</v>
      </c>
      <c r="K93" s="272">
        <v>298.45691604791972</v>
      </c>
      <c r="L93" s="272">
        <v>530.6551466870726</v>
      </c>
    </row>
    <row r="94" spans="2:12" x14ac:dyDescent="0.35">
      <c r="B94" s="271">
        <v>44167</v>
      </c>
      <c r="C94" s="272">
        <v>19.285689727272725</v>
      </c>
      <c r="D94" s="272">
        <v>26.149018030090915</v>
      </c>
      <c r="E94" s="272">
        <v>68.869274404363637</v>
      </c>
      <c r="F94" s="272">
        <v>176.7397361090909</v>
      </c>
      <c r="G94" s="272">
        <v>0</v>
      </c>
      <c r="H94" s="272">
        <v>7.3873269024651682</v>
      </c>
      <c r="I94" s="272">
        <v>375.43341267064699</v>
      </c>
      <c r="J94" s="272">
        <v>234.95300309246517</v>
      </c>
      <c r="K94" s="272">
        <v>299.9559996297379</v>
      </c>
      <c r="L94" s="272">
        <v>530.6551466870726</v>
      </c>
    </row>
    <row r="95" spans="2:12" x14ac:dyDescent="0.35">
      <c r="B95" s="271">
        <v>44168</v>
      </c>
      <c r="C95" s="272">
        <v>19.343167977272728</v>
      </c>
      <c r="D95" s="272">
        <v>26.180449713545453</v>
      </c>
      <c r="E95" s="272">
        <v>68.862826428636367</v>
      </c>
      <c r="F95" s="272">
        <v>177.52817360909091</v>
      </c>
      <c r="G95" s="272">
        <v>0</v>
      </c>
      <c r="H95" s="272">
        <v>7.3873269024651682</v>
      </c>
      <c r="I95" s="272">
        <v>376.44653156846516</v>
      </c>
      <c r="J95" s="272">
        <v>235.83405813046517</v>
      </c>
      <c r="K95" s="272">
        <v>300.82689908428335</v>
      </c>
      <c r="L95" s="272">
        <v>530.6551466870726</v>
      </c>
    </row>
    <row r="96" spans="2:12" x14ac:dyDescent="0.35">
      <c r="B96" s="271">
        <v>44169</v>
      </c>
      <c r="C96" s="272">
        <v>18.611862473636364</v>
      </c>
      <c r="D96" s="272">
        <v>25.411961990727274</v>
      </c>
      <c r="E96" s="272">
        <v>64.148411648999996</v>
      </c>
      <c r="F96" s="272">
        <v>178.34539059090909</v>
      </c>
      <c r="G96" s="272">
        <v>0</v>
      </c>
      <c r="H96" s="272">
        <v>7.3873269024651682</v>
      </c>
      <c r="I96" s="272">
        <v>371.04891671246526</v>
      </c>
      <c r="J96" s="272">
        <v>230.12958288064704</v>
      </c>
      <c r="K96" s="272">
        <v>295.42990806610158</v>
      </c>
      <c r="L96" s="272">
        <v>530.6551466870726</v>
      </c>
    </row>
    <row r="97" spans="2:12" x14ac:dyDescent="0.35">
      <c r="B97" s="271">
        <v>44170</v>
      </c>
      <c r="C97" s="272">
        <v>16.328105605454546</v>
      </c>
      <c r="D97" s="272">
        <v>24.621347311090911</v>
      </c>
      <c r="E97" s="272">
        <v>51.352706009090909</v>
      </c>
      <c r="F97" s="272">
        <v>171.71695167272728</v>
      </c>
      <c r="G97" s="272">
        <v>0</v>
      </c>
      <c r="H97" s="272">
        <v>7.3873269024651682</v>
      </c>
      <c r="I97" s="272">
        <v>345.5374724842834</v>
      </c>
      <c r="J97" s="272">
        <v>209.808554600647</v>
      </c>
      <c r="K97" s="272">
        <v>272.93139195701065</v>
      </c>
      <c r="L97" s="272">
        <v>530.6551466870726</v>
      </c>
    </row>
    <row r="98" spans="2:12" x14ac:dyDescent="0.35">
      <c r="B98" s="271">
        <v>44171</v>
      </c>
      <c r="C98" s="272">
        <v>15.97560595</v>
      </c>
      <c r="D98" s="272">
        <v>24.276433637181814</v>
      </c>
      <c r="E98" s="272">
        <v>49.757330053454545</v>
      </c>
      <c r="F98" s="272">
        <v>170.15790396363636</v>
      </c>
      <c r="G98" s="272">
        <v>0</v>
      </c>
      <c r="H98" s="272">
        <v>7.3873269024651682</v>
      </c>
      <c r="I98" s="272">
        <v>340.78972555701063</v>
      </c>
      <c r="J98" s="272">
        <v>206.57048569337428</v>
      </c>
      <c r="K98" s="272">
        <v>269.07955496610157</v>
      </c>
      <c r="L98" s="272">
        <v>530.6551466870726</v>
      </c>
    </row>
    <row r="99" spans="2:12" x14ac:dyDescent="0.35">
      <c r="B99" s="271">
        <v>44172</v>
      </c>
      <c r="C99" s="272">
        <v>19.553332456363634</v>
      </c>
      <c r="D99" s="272">
        <v>26.303760111363637</v>
      </c>
      <c r="E99" s="272">
        <v>68.83572195681819</v>
      </c>
      <c r="F99" s="272">
        <v>181.45845251818182</v>
      </c>
      <c r="G99" s="272">
        <v>0</v>
      </c>
      <c r="H99" s="272">
        <v>7.3873269024651682</v>
      </c>
      <c r="I99" s="272">
        <v>379.90907232173794</v>
      </c>
      <c r="J99" s="272">
        <v>237.91818126501065</v>
      </c>
      <c r="K99" s="272">
        <v>305.06354840246519</v>
      </c>
      <c r="L99" s="272">
        <v>530.6551466870726</v>
      </c>
    </row>
    <row r="100" spans="2:12" x14ac:dyDescent="0.35">
      <c r="B100" s="271">
        <v>44173</v>
      </c>
      <c r="C100" s="272">
        <v>19.617585587272728</v>
      </c>
      <c r="D100" s="272">
        <v>26.342419988181817</v>
      </c>
      <c r="E100" s="272">
        <v>68.834164426545456</v>
      </c>
      <c r="F100" s="272">
        <v>182.82943456363637</v>
      </c>
      <c r="G100" s="272">
        <v>0</v>
      </c>
      <c r="H100" s="272">
        <v>7.3873269024651682</v>
      </c>
      <c r="I100" s="272">
        <v>380.77002287610162</v>
      </c>
      <c r="J100" s="272">
        <v>238.30824552382887</v>
      </c>
      <c r="K100" s="272">
        <v>306.53588592064705</v>
      </c>
      <c r="L100" s="272">
        <v>530.6551466870726</v>
      </c>
    </row>
    <row r="101" spans="2:12" x14ac:dyDescent="0.35">
      <c r="B101" s="271">
        <v>44174</v>
      </c>
      <c r="C101" s="272">
        <v>19.655210035454544</v>
      </c>
      <c r="D101" s="272">
        <v>26.364897260363637</v>
      </c>
      <c r="E101" s="272">
        <v>68.821439695727278</v>
      </c>
      <c r="F101" s="272">
        <v>184.08877453636364</v>
      </c>
      <c r="G101" s="272">
        <v>0</v>
      </c>
      <c r="H101" s="272">
        <v>7.3873269024651682</v>
      </c>
      <c r="I101" s="272">
        <v>382.24964314110161</v>
      </c>
      <c r="J101" s="272">
        <v>238.98142898201067</v>
      </c>
      <c r="K101" s="272">
        <v>307.84260288428339</v>
      </c>
      <c r="L101" s="272">
        <v>530.6551466870726</v>
      </c>
    </row>
    <row r="102" spans="2:12" x14ac:dyDescent="0.35">
      <c r="B102" s="271">
        <v>44175</v>
      </c>
      <c r="C102" s="272">
        <v>19.692849106363635</v>
      </c>
      <c r="D102" s="272">
        <v>26.380287460454543</v>
      </c>
      <c r="E102" s="272">
        <v>68.80553738745455</v>
      </c>
      <c r="F102" s="272">
        <v>184.50192732727271</v>
      </c>
      <c r="G102" s="272">
        <v>0</v>
      </c>
      <c r="H102" s="272">
        <v>7.3873269024651682</v>
      </c>
      <c r="I102" s="272">
        <v>382.69269071710153</v>
      </c>
      <c r="J102" s="272">
        <v>238.97629126155607</v>
      </c>
      <c r="K102" s="272">
        <v>308.29288263882881</v>
      </c>
      <c r="L102" s="272">
        <v>530.6551466870726</v>
      </c>
    </row>
    <row r="103" spans="2:12" x14ac:dyDescent="0.35">
      <c r="B103" s="271">
        <v>44176</v>
      </c>
      <c r="C103" s="272">
        <v>18.934882679090908</v>
      </c>
      <c r="D103" s="272">
        <v>25.598287540454546</v>
      </c>
      <c r="E103" s="272">
        <v>64.107821319909092</v>
      </c>
      <c r="F103" s="272">
        <v>184.74045048181819</v>
      </c>
      <c r="G103" s="272">
        <v>0</v>
      </c>
      <c r="H103" s="272">
        <v>7.3873269024651682</v>
      </c>
      <c r="I103" s="272">
        <v>376.9896993247379</v>
      </c>
      <c r="J103" s="272">
        <v>232.52614171510152</v>
      </c>
      <c r="K103" s="272">
        <v>302.29372337519243</v>
      </c>
      <c r="L103" s="272">
        <v>530.6551466870726</v>
      </c>
    </row>
    <row r="104" spans="2:12" x14ac:dyDescent="0.35">
      <c r="B104" s="271">
        <v>44177</v>
      </c>
      <c r="C104" s="272">
        <v>16.582858793636362</v>
      </c>
      <c r="D104" s="272">
        <v>24.779112871999999</v>
      </c>
      <c r="E104" s="272">
        <v>51.356661742181821</v>
      </c>
      <c r="F104" s="272">
        <v>177.33708674545454</v>
      </c>
      <c r="G104" s="272">
        <v>0</v>
      </c>
      <c r="H104" s="272">
        <v>7.3873269024651682</v>
      </c>
      <c r="I104" s="272">
        <v>351.42581758855613</v>
      </c>
      <c r="J104" s="272">
        <v>212.1408541685561</v>
      </c>
      <c r="K104" s="272">
        <v>278.96800151155611</v>
      </c>
      <c r="L104" s="272">
        <v>530.6551466870726</v>
      </c>
    </row>
    <row r="105" spans="2:12" x14ac:dyDescent="0.35">
      <c r="B105" s="271">
        <v>44178</v>
      </c>
      <c r="C105" s="272">
        <v>16.213454963636362</v>
      </c>
      <c r="D105" s="272">
        <v>24.418683175272733</v>
      </c>
      <c r="E105" s="272">
        <v>49.744265125272726</v>
      </c>
      <c r="F105" s="272">
        <v>175.40229652727274</v>
      </c>
      <c r="G105" s="272">
        <v>0</v>
      </c>
      <c r="H105" s="272">
        <v>7.3873269024651682</v>
      </c>
      <c r="I105" s="272">
        <v>346.54772315701064</v>
      </c>
      <c r="J105" s="272">
        <v>208.82230097291972</v>
      </c>
      <c r="K105" s="272">
        <v>274.69098114791973</v>
      </c>
      <c r="L105" s="272">
        <v>530.6551466870726</v>
      </c>
    </row>
    <row r="106" spans="2:12" x14ac:dyDescent="0.35">
      <c r="B106" s="271">
        <v>44179</v>
      </c>
      <c r="C106" s="272">
        <v>19.816867364545455</v>
      </c>
      <c r="D106" s="272">
        <v>26.44812985772727</v>
      </c>
      <c r="E106" s="272">
        <v>68.737453579909101</v>
      </c>
      <c r="F106" s="272">
        <v>186.64260722727275</v>
      </c>
      <c r="G106" s="272">
        <v>0</v>
      </c>
      <c r="H106" s="272">
        <v>7.3873269024651682</v>
      </c>
      <c r="I106" s="272">
        <v>386.33333667446522</v>
      </c>
      <c r="J106" s="272">
        <v>240.63395978846523</v>
      </c>
      <c r="K106" s="272">
        <v>310.55733939337432</v>
      </c>
      <c r="L106" s="272">
        <v>530.6551466870726</v>
      </c>
    </row>
    <row r="107" spans="2:12" x14ac:dyDescent="0.35">
      <c r="B107" s="271">
        <v>44180</v>
      </c>
      <c r="C107" s="272">
        <v>19.854573698181817</v>
      </c>
      <c r="D107" s="272">
        <v>26.469463968363637</v>
      </c>
      <c r="E107" s="272">
        <v>68.724213894818178</v>
      </c>
      <c r="F107" s="272">
        <v>187.35617625454543</v>
      </c>
      <c r="G107" s="272">
        <v>0</v>
      </c>
      <c r="H107" s="272">
        <v>7.3873269024651682</v>
      </c>
      <c r="I107" s="272">
        <v>387.55524770019241</v>
      </c>
      <c r="J107" s="272">
        <v>241.54689513110151</v>
      </c>
      <c r="K107" s="272">
        <v>311.31670917519244</v>
      </c>
      <c r="L107" s="272">
        <v>530.6551466870726</v>
      </c>
    </row>
    <row r="108" spans="2:12" x14ac:dyDescent="0.35">
      <c r="B108" s="271">
        <v>44181</v>
      </c>
      <c r="C108" s="272">
        <v>19.878946681818181</v>
      </c>
      <c r="D108" s="272">
        <v>26.481510872000001</v>
      </c>
      <c r="E108" s="272">
        <v>68.70436511336365</v>
      </c>
      <c r="F108" s="272">
        <v>188.30836521818182</v>
      </c>
      <c r="G108" s="272">
        <v>0</v>
      </c>
      <c r="H108" s="272">
        <v>7.3873269024651682</v>
      </c>
      <c r="I108" s="272">
        <v>389.31904415701058</v>
      </c>
      <c r="J108" s="272">
        <v>242.9552518297379</v>
      </c>
      <c r="K108" s="272">
        <v>312.28546924791971</v>
      </c>
      <c r="L108" s="272">
        <v>530.6551466870726</v>
      </c>
    </row>
    <row r="109" spans="2:12" x14ac:dyDescent="0.35">
      <c r="B109" s="271">
        <v>44182</v>
      </c>
      <c r="C109" s="272">
        <v>19.936705682727276</v>
      </c>
      <c r="D109" s="272">
        <v>26.515924593363636</v>
      </c>
      <c r="E109" s="272">
        <v>68.696878787363644</v>
      </c>
      <c r="F109" s="272">
        <v>189.62998965454545</v>
      </c>
      <c r="G109" s="272">
        <v>0</v>
      </c>
      <c r="H109" s="272">
        <v>7.3873269024651682</v>
      </c>
      <c r="I109" s="272">
        <v>390.73455103882884</v>
      </c>
      <c r="J109" s="272">
        <v>244.04511514137431</v>
      </c>
      <c r="K109" s="272">
        <v>313.69178008428338</v>
      </c>
      <c r="L109" s="272">
        <v>530.6551466870726</v>
      </c>
    </row>
    <row r="110" spans="2:12" x14ac:dyDescent="0.35">
      <c r="B110" s="271">
        <v>44183</v>
      </c>
      <c r="C110" s="272">
        <v>19.194708557272726</v>
      </c>
      <c r="D110" s="272">
        <v>25.74575519972727</v>
      </c>
      <c r="E110" s="272">
        <v>64.029862714545459</v>
      </c>
      <c r="F110" s="272">
        <v>190.15106863636365</v>
      </c>
      <c r="G110" s="272">
        <v>0</v>
      </c>
      <c r="H110" s="272">
        <v>7.3873269024651682</v>
      </c>
      <c r="I110" s="272">
        <v>385.67386535046518</v>
      </c>
      <c r="J110" s="272">
        <v>238.09588727264702</v>
      </c>
      <c r="K110" s="272">
        <v>308.03367646610155</v>
      </c>
      <c r="L110" s="272">
        <v>530.6551466870726</v>
      </c>
    </row>
    <row r="111" spans="2:12" x14ac:dyDescent="0.35">
      <c r="B111" s="271">
        <v>44184</v>
      </c>
      <c r="C111" s="272">
        <v>16.838317020000002</v>
      </c>
      <c r="D111" s="272">
        <v>24.938161643000001</v>
      </c>
      <c r="E111" s="272">
        <v>51.348921604454546</v>
      </c>
      <c r="F111" s="272">
        <v>183.24867424545457</v>
      </c>
      <c r="G111" s="272">
        <v>0</v>
      </c>
      <c r="H111" s="272">
        <v>7.3873269024651682</v>
      </c>
      <c r="I111" s="272">
        <v>360.72601899991969</v>
      </c>
      <c r="J111" s="272">
        <v>217.70190325264699</v>
      </c>
      <c r="K111" s="272">
        <v>285.28635587519244</v>
      </c>
      <c r="L111" s="272">
        <v>530.6551466870726</v>
      </c>
    </row>
    <row r="112" spans="2:12" x14ac:dyDescent="0.35">
      <c r="B112" s="271">
        <v>44185</v>
      </c>
      <c r="C112" s="272">
        <v>16.462913584545454</v>
      </c>
      <c r="D112" s="272">
        <v>24.573191224000002</v>
      </c>
      <c r="E112" s="272">
        <v>49.726660381181823</v>
      </c>
      <c r="F112" s="272">
        <v>180.76780621818182</v>
      </c>
      <c r="G112" s="272">
        <v>0</v>
      </c>
      <c r="H112" s="272">
        <v>7.3873269024651682</v>
      </c>
      <c r="I112" s="272">
        <v>355.94508862519251</v>
      </c>
      <c r="J112" s="272">
        <v>213.99504366155611</v>
      </c>
      <c r="K112" s="272">
        <v>280.44285277519248</v>
      </c>
      <c r="L112" s="272">
        <v>530.6551466870726</v>
      </c>
    </row>
    <row r="113" spans="2:12" x14ac:dyDescent="0.35">
      <c r="B113" s="271">
        <v>44186</v>
      </c>
      <c r="C113" s="272">
        <v>20.134569158181819</v>
      </c>
      <c r="D113" s="272">
        <v>21.638611333272728</v>
      </c>
      <c r="E113" s="272">
        <v>65.752109889636372</v>
      </c>
      <c r="F113" s="272">
        <v>187.50006658181817</v>
      </c>
      <c r="G113" s="272">
        <v>0</v>
      </c>
      <c r="H113" s="272">
        <v>7.3873269024651682</v>
      </c>
      <c r="I113" s="272">
        <v>382.35446076964701</v>
      </c>
      <c r="J113" s="272">
        <v>234.96681934064702</v>
      </c>
      <c r="K113" s="272">
        <v>303.93763832064701</v>
      </c>
      <c r="L113" s="272">
        <v>530.6551466870726</v>
      </c>
    </row>
    <row r="114" spans="2:12" x14ac:dyDescent="0.35">
      <c r="B114" s="271">
        <v>44187</v>
      </c>
      <c r="C114" s="272">
        <v>20.179072307272726</v>
      </c>
      <c r="D114" s="272">
        <v>21.65542888218182</v>
      </c>
      <c r="E114" s="272">
        <v>65.741962268454543</v>
      </c>
      <c r="F114" s="272">
        <v>188.37500630000002</v>
      </c>
      <c r="G114" s="272">
        <v>0</v>
      </c>
      <c r="H114" s="272">
        <v>7.3873269024651682</v>
      </c>
      <c r="I114" s="272">
        <v>384.48585666782884</v>
      </c>
      <c r="J114" s="272">
        <v>235.28812591737426</v>
      </c>
      <c r="K114" s="272">
        <v>304.8637511115561</v>
      </c>
      <c r="L114" s="272">
        <v>530.6551466870726</v>
      </c>
    </row>
    <row r="115" spans="2:12" x14ac:dyDescent="0.35">
      <c r="B115" s="271">
        <v>44188</v>
      </c>
      <c r="C115" s="272">
        <v>20.223593003636363</v>
      </c>
      <c r="D115" s="272">
        <v>21.674060239818182</v>
      </c>
      <c r="E115" s="272">
        <v>65.731254016545464</v>
      </c>
      <c r="F115" s="272">
        <v>189.3936049909091</v>
      </c>
      <c r="G115" s="272">
        <v>0</v>
      </c>
      <c r="H115" s="272">
        <v>7.3873269024651682</v>
      </c>
      <c r="I115" s="272">
        <v>386.91925142973793</v>
      </c>
      <c r="J115" s="272">
        <v>235.89823472064705</v>
      </c>
      <c r="K115" s="272">
        <v>305.93479361155613</v>
      </c>
      <c r="L115" s="272">
        <v>530.6551466870726</v>
      </c>
    </row>
    <row r="116" spans="2:12" x14ac:dyDescent="0.35">
      <c r="B116" s="271">
        <v>44189</v>
      </c>
      <c r="C116" s="272">
        <v>17.824188692727272</v>
      </c>
      <c r="D116" s="272">
        <v>19.545415766818181</v>
      </c>
      <c r="E116" s="272">
        <v>67.078758147181816</v>
      </c>
      <c r="F116" s="272">
        <v>186.01367519999999</v>
      </c>
      <c r="G116" s="272">
        <v>0</v>
      </c>
      <c r="H116" s="272">
        <v>7.3873269024651682</v>
      </c>
      <c r="I116" s="272">
        <v>380.43626908355611</v>
      </c>
      <c r="J116" s="272">
        <v>229.85038401791974</v>
      </c>
      <c r="K116" s="272">
        <v>299.37431916610154</v>
      </c>
      <c r="L116" s="272">
        <v>530.6551466870726</v>
      </c>
    </row>
    <row r="117" spans="2:12" x14ac:dyDescent="0.35">
      <c r="B117" s="271">
        <v>44190</v>
      </c>
      <c r="C117" s="272">
        <v>19.493759895454545</v>
      </c>
      <c r="D117" s="272">
        <v>17.253731431636364</v>
      </c>
      <c r="E117" s="272">
        <v>63.974519313363636</v>
      </c>
      <c r="F117" s="272">
        <v>170.42538826363636</v>
      </c>
      <c r="G117" s="272">
        <v>0</v>
      </c>
      <c r="H117" s="272">
        <v>7.3873269024651682</v>
      </c>
      <c r="I117" s="272">
        <v>355.54200656191972</v>
      </c>
      <c r="J117" s="272">
        <v>215.20482951373793</v>
      </c>
      <c r="K117" s="272">
        <v>280.05968026610157</v>
      </c>
      <c r="L117" s="272">
        <v>530.6551466870726</v>
      </c>
    </row>
    <row r="118" spans="2:12" x14ac:dyDescent="0.35">
      <c r="B118" s="271">
        <v>44191</v>
      </c>
      <c r="C118" s="272">
        <v>14.434659216363634</v>
      </c>
      <c r="D118" s="272">
        <v>19.736919249090906</v>
      </c>
      <c r="E118" s="272">
        <v>48.829892891636362</v>
      </c>
      <c r="F118" s="272">
        <v>179.35977864545455</v>
      </c>
      <c r="G118" s="272">
        <v>0</v>
      </c>
      <c r="H118" s="272">
        <v>7.3873269024651682</v>
      </c>
      <c r="I118" s="272">
        <v>350.55206721882882</v>
      </c>
      <c r="J118" s="272">
        <v>203.96422382246521</v>
      </c>
      <c r="K118" s="272">
        <v>271.27353135701065</v>
      </c>
      <c r="L118" s="272">
        <v>530.6551466870726</v>
      </c>
    </row>
    <row r="119" spans="2:12" x14ac:dyDescent="0.35">
      <c r="B119" s="271">
        <v>44192</v>
      </c>
      <c r="C119" s="272">
        <v>14.452064739090908</v>
      </c>
      <c r="D119" s="272">
        <v>19.755607477090908</v>
      </c>
      <c r="E119" s="272">
        <v>47.632862075454547</v>
      </c>
      <c r="F119" s="272">
        <v>179.85433542727273</v>
      </c>
      <c r="G119" s="272">
        <v>0</v>
      </c>
      <c r="H119" s="272">
        <v>7.3873269024651682</v>
      </c>
      <c r="I119" s="272">
        <v>350.44585644628336</v>
      </c>
      <c r="J119" s="272">
        <v>203.44125608046519</v>
      </c>
      <c r="K119" s="272">
        <v>270.60715107519246</v>
      </c>
      <c r="L119" s="272">
        <v>530.6551466870726</v>
      </c>
    </row>
    <row r="120" spans="2:12" x14ac:dyDescent="0.35">
      <c r="B120" s="271">
        <v>44193</v>
      </c>
      <c r="C120" s="272">
        <v>14.464725502727275</v>
      </c>
      <c r="D120" s="272">
        <v>19.802370510999999</v>
      </c>
      <c r="E120" s="272">
        <v>60.485030994727261</v>
      </c>
      <c r="F120" s="272">
        <v>180.31635896363636</v>
      </c>
      <c r="G120" s="272">
        <v>0</v>
      </c>
      <c r="H120" s="272">
        <v>7.3873269024651682</v>
      </c>
      <c r="I120" s="272">
        <v>364.41392866164705</v>
      </c>
      <c r="J120" s="272">
        <v>217.21138296664702</v>
      </c>
      <c r="K120" s="272">
        <v>283.98076732973794</v>
      </c>
      <c r="L120" s="272">
        <v>530.6551466870726</v>
      </c>
    </row>
    <row r="121" spans="2:12" x14ac:dyDescent="0.35">
      <c r="B121" s="271">
        <v>44194</v>
      </c>
      <c r="C121" s="272">
        <v>17.932028169999999</v>
      </c>
      <c r="D121" s="272">
        <v>19.58773198963636</v>
      </c>
      <c r="E121" s="272">
        <v>66.986275281909087</v>
      </c>
      <c r="F121" s="272">
        <v>188.08831765454545</v>
      </c>
      <c r="G121" s="272">
        <v>0</v>
      </c>
      <c r="H121" s="272">
        <v>7.3873269024651682</v>
      </c>
      <c r="I121" s="272">
        <v>386.85722323655608</v>
      </c>
      <c r="J121" s="272">
        <v>231.98362451610157</v>
      </c>
      <c r="K121" s="272">
        <v>301.50663444791974</v>
      </c>
      <c r="L121" s="272">
        <v>530.6551466870726</v>
      </c>
    </row>
    <row r="122" spans="2:12" x14ac:dyDescent="0.35">
      <c r="B122" s="271">
        <v>44195</v>
      </c>
      <c r="C122" s="272">
        <v>17.935945858181817</v>
      </c>
      <c r="D122" s="272">
        <v>19.587651956545454</v>
      </c>
      <c r="E122" s="272">
        <v>66.956675529363622</v>
      </c>
      <c r="F122" s="272">
        <v>188.22598363636362</v>
      </c>
      <c r="G122" s="272">
        <v>0</v>
      </c>
      <c r="H122" s="272">
        <v>7.3873269024651682</v>
      </c>
      <c r="I122" s="272">
        <v>387.42083454246517</v>
      </c>
      <c r="J122" s="272">
        <v>232.97670137591967</v>
      </c>
      <c r="K122" s="272">
        <v>301.61853833882878</v>
      </c>
      <c r="L122" s="272">
        <v>530.6551466870726</v>
      </c>
    </row>
    <row r="123" spans="2:12" x14ac:dyDescent="0.35">
      <c r="B123" s="271">
        <v>44196</v>
      </c>
      <c r="C123" s="272">
        <v>17.951648366363635</v>
      </c>
      <c r="D123" s="272">
        <v>19.594442560272725</v>
      </c>
      <c r="E123" s="272">
        <v>66.930885260545452</v>
      </c>
      <c r="F123" s="272">
        <v>188.46210821818184</v>
      </c>
      <c r="G123" s="272">
        <v>0</v>
      </c>
      <c r="H123" s="272">
        <v>7.3873269024651682</v>
      </c>
      <c r="I123" s="272">
        <v>387.80442189082879</v>
      </c>
      <c r="J123" s="272">
        <v>233.79903217337426</v>
      </c>
      <c r="K123" s="272">
        <v>301.85136576610154</v>
      </c>
      <c r="L123" s="272">
        <v>530.6551466870726</v>
      </c>
    </row>
    <row r="124" spans="2:12" x14ac:dyDescent="0.35">
      <c r="B124" s="271">
        <v>44197</v>
      </c>
      <c r="C124" s="272">
        <v>14.531410071818181</v>
      </c>
      <c r="D124" s="272">
        <v>19.997840527909091</v>
      </c>
      <c r="E124" s="272">
        <v>57.370920078545446</v>
      </c>
      <c r="F124" s="272">
        <v>181.18258380909091</v>
      </c>
      <c r="G124" s="272">
        <v>0</v>
      </c>
      <c r="H124" s="272">
        <v>7.3873269024651682</v>
      </c>
      <c r="I124" s="272">
        <v>364.77751854137426</v>
      </c>
      <c r="J124" s="272">
        <v>217.49840976064701</v>
      </c>
      <c r="K124" s="272">
        <v>281.99503583882881</v>
      </c>
      <c r="L124" s="272">
        <v>530.6551466870726</v>
      </c>
    </row>
    <row r="125" spans="2:12" x14ac:dyDescent="0.35">
      <c r="B125" s="271">
        <v>44198</v>
      </c>
      <c r="C125" s="272">
        <v>14.534582732727273</v>
      </c>
      <c r="D125" s="272">
        <v>19.993309310454546</v>
      </c>
      <c r="E125" s="272">
        <v>48.920480036818184</v>
      </c>
      <c r="F125" s="272">
        <v>181.18088896363636</v>
      </c>
      <c r="G125" s="272">
        <v>0</v>
      </c>
      <c r="H125" s="272">
        <v>7.3873269024651682</v>
      </c>
      <c r="I125" s="272">
        <v>356.7392911671015</v>
      </c>
      <c r="J125" s="272">
        <v>209.76132614337422</v>
      </c>
      <c r="K125" s="272">
        <v>273.54154240246515</v>
      </c>
      <c r="L125" s="272">
        <v>530.6551466870726</v>
      </c>
    </row>
    <row r="126" spans="2:12" x14ac:dyDescent="0.35">
      <c r="B126" s="271">
        <v>44199</v>
      </c>
      <c r="C126" s="272">
        <v>14.542527234545453</v>
      </c>
      <c r="D126" s="272">
        <v>20.00540586309091</v>
      </c>
      <c r="E126" s="272">
        <v>47.705971579</v>
      </c>
      <c r="F126" s="272">
        <v>181.27239328181818</v>
      </c>
      <c r="G126" s="272">
        <v>0</v>
      </c>
      <c r="H126" s="272">
        <v>7.3873269024651682</v>
      </c>
      <c r="I126" s="272">
        <v>355.91078453946523</v>
      </c>
      <c r="J126" s="272">
        <v>209.09040318782883</v>
      </c>
      <c r="K126" s="272">
        <v>272.43857931155611</v>
      </c>
      <c r="L126" s="272">
        <v>530.6551466870726</v>
      </c>
    </row>
    <row r="127" spans="2:12" x14ac:dyDescent="0.35">
      <c r="B127" s="271">
        <v>44200</v>
      </c>
      <c r="C127" s="272">
        <v>20.493625097272727</v>
      </c>
      <c r="D127" s="272">
        <v>24.14822296727273</v>
      </c>
      <c r="E127" s="272">
        <v>68.632858115454553</v>
      </c>
      <c r="F127" s="272">
        <v>199.00480155454545</v>
      </c>
      <c r="G127" s="272">
        <v>0</v>
      </c>
      <c r="H127" s="272">
        <v>7.3873269024651682</v>
      </c>
      <c r="I127" s="272">
        <v>413.66969752155609</v>
      </c>
      <c r="J127" s="272">
        <v>252.18306414864699</v>
      </c>
      <c r="K127" s="272">
        <v>321.19178909337427</v>
      </c>
      <c r="L127" s="272">
        <v>530.6551466870726</v>
      </c>
    </row>
    <row r="128" spans="2:12" x14ac:dyDescent="0.35">
      <c r="B128" s="271">
        <v>44201</v>
      </c>
      <c r="C128" s="272">
        <v>20.477925057272728</v>
      </c>
      <c r="D128" s="272">
        <v>27.025906489090911</v>
      </c>
      <c r="E128" s="272">
        <v>68.59791754963635</v>
      </c>
      <c r="F128" s="272">
        <v>198.13355054545454</v>
      </c>
      <c r="G128" s="272">
        <v>0</v>
      </c>
      <c r="H128" s="272">
        <v>7.3873269024651682</v>
      </c>
      <c r="I128" s="272">
        <v>416.9252636274652</v>
      </c>
      <c r="J128" s="272">
        <v>255.41064330473793</v>
      </c>
      <c r="K128" s="272">
        <v>323.14758100246519</v>
      </c>
      <c r="L128" s="272">
        <v>530.6551466870726</v>
      </c>
    </row>
    <row r="129" spans="2:12" x14ac:dyDescent="0.35">
      <c r="B129" s="271">
        <v>44202</v>
      </c>
      <c r="C129" s="272">
        <v>20.468941520909091</v>
      </c>
      <c r="D129" s="272">
        <v>27.017743598363641</v>
      </c>
      <c r="E129" s="272">
        <v>68.563595184999997</v>
      </c>
      <c r="F129" s="272">
        <v>197.67970617272729</v>
      </c>
      <c r="G129" s="272">
        <v>0</v>
      </c>
      <c r="H129" s="272">
        <v>7.3873269024651682</v>
      </c>
      <c r="I129" s="272">
        <v>417.80611371682886</v>
      </c>
      <c r="J129" s="272">
        <v>255.84158775182885</v>
      </c>
      <c r="K129" s="272">
        <v>322.64226783882884</v>
      </c>
      <c r="L129" s="272">
        <v>530.6551466870726</v>
      </c>
    </row>
    <row r="130" spans="2:12" x14ac:dyDescent="0.35">
      <c r="B130" s="271">
        <v>44203</v>
      </c>
      <c r="C130" s="272">
        <v>20.466678886363635</v>
      </c>
      <c r="D130" s="272">
        <v>27.013391070909094</v>
      </c>
      <c r="E130" s="272">
        <v>68.533467880000003</v>
      </c>
      <c r="F130" s="272">
        <v>197.50706099999999</v>
      </c>
      <c r="G130" s="272">
        <v>0</v>
      </c>
      <c r="H130" s="272">
        <v>7.3873269024651682</v>
      </c>
      <c r="I130" s="272">
        <v>419.14671269082885</v>
      </c>
      <c r="J130" s="272">
        <v>256.09711046755609</v>
      </c>
      <c r="K130" s="272">
        <v>322.43288019337427</v>
      </c>
      <c r="L130" s="272">
        <v>530.6551466870726</v>
      </c>
    </row>
    <row r="131" spans="2:12" x14ac:dyDescent="0.35">
      <c r="B131" s="271">
        <v>44204</v>
      </c>
      <c r="C131" s="272">
        <v>19.645836786363638</v>
      </c>
      <c r="D131" s="272">
        <v>26.205794692181815</v>
      </c>
      <c r="E131" s="272">
        <v>63.889760453545449</v>
      </c>
      <c r="F131" s="272">
        <v>197.54350797272727</v>
      </c>
      <c r="G131" s="272">
        <v>0</v>
      </c>
      <c r="H131" s="272">
        <v>7.3873269024651682</v>
      </c>
      <c r="I131" s="272">
        <v>414.46635434810156</v>
      </c>
      <c r="J131" s="272">
        <v>250.477734268647</v>
      </c>
      <c r="K131" s="272">
        <v>316.19718125701064</v>
      </c>
      <c r="L131" s="272">
        <v>530.6551466870726</v>
      </c>
    </row>
    <row r="132" spans="2:12" x14ac:dyDescent="0.35">
      <c r="B132" s="271">
        <v>44205</v>
      </c>
      <c r="C132" s="272">
        <v>17.205160500000002</v>
      </c>
      <c r="D132" s="272">
        <v>25.365110137545457</v>
      </c>
      <c r="E132" s="272">
        <v>51.308332181454553</v>
      </c>
      <c r="F132" s="272">
        <v>189.51122163636364</v>
      </c>
      <c r="G132" s="272">
        <v>0</v>
      </c>
      <c r="H132" s="272">
        <v>7.3873269024651682</v>
      </c>
      <c r="I132" s="272">
        <v>388.04084934355609</v>
      </c>
      <c r="J132" s="272">
        <v>229.07277988028335</v>
      </c>
      <c r="K132" s="272">
        <v>292.302105820647</v>
      </c>
      <c r="L132" s="272">
        <v>530.6551466870726</v>
      </c>
    </row>
    <row r="133" spans="2:12" x14ac:dyDescent="0.35">
      <c r="B133" s="271">
        <v>44206</v>
      </c>
      <c r="C133" s="272">
        <v>16.815733091818181</v>
      </c>
      <c r="D133" s="272">
        <v>24.997215606999998</v>
      </c>
      <c r="E133" s="272">
        <v>49.656779228545453</v>
      </c>
      <c r="F133" s="272">
        <v>187.37533567272729</v>
      </c>
      <c r="G133" s="272">
        <v>0</v>
      </c>
      <c r="H133" s="272">
        <v>7.3873269024651682</v>
      </c>
      <c r="I133" s="272">
        <v>382.70766874191969</v>
      </c>
      <c r="J133" s="272">
        <v>225.58399052819243</v>
      </c>
      <c r="K133" s="272">
        <v>287.75734495701062</v>
      </c>
      <c r="L133" s="272">
        <v>530.6551466870726</v>
      </c>
    </row>
    <row r="134" spans="2:12" x14ac:dyDescent="0.35">
      <c r="B134" s="271">
        <v>44207</v>
      </c>
      <c r="C134" s="272">
        <v>20.545123296363638</v>
      </c>
      <c r="D134" s="272">
        <v>27.055537612909095</v>
      </c>
      <c r="E134" s="272">
        <v>68.445729915909084</v>
      </c>
      <c r="F134" s="272">
        <v>198.85791426363633</v>
      </c>
      <c r="G134" s="272">
        <v>0</v>
      </c>
      <c r="H134" s="272">
        <v>7.3873269024651682</v>
      </c>
      <c r="I134" s="272">
        <v>424.25303269810149</v>
      </c>
      <c r="J134" s="272">
        <v>258.09891174101062</v>
      </c>
      <c r="K134" s="272">
        <v>323.81658644791969</v>
      </c>
      <c r="L134" s="272">
        <v>530.6551466870726</v>
      </c>
    </row>
    <row r="135" spans="2:12" x14ac:dyDescent="0.35">
      <c r="B135" s="271">
        <v>44208</v>
      </c>
      <c r="C135" s="272">
        <v>20.596737892727273</v>
      </c>
      <c r="D135" s="272">
        <v>27.090559963727273</v>
      </c>
      <c r="E135" s="272">
        <v>68.437852127545455</v>
      </c>
      <c r="F135" s="272">
        <v>199.95790317272724</v>
      </c>
      <c r="G135" s="272">
        <v>0</v>
      </c>
      <c r="H135" s="272">
        <v>7.3873269024651682</v>
      </c>
      <c r="I135" s="272">
        <v>425.27935342428339</v>
      </c>
      <c r="J135" s="272">
        <v>258.65598351519247</v>
      </c>
      <c r="K135" s="272">
        <v>324.99533451155611</v>
      </c>
      <c r="L135" s="272">
        <v>530.6551466870726</v>
      </c>
    </row>
    <row r="136" spans="2:12" x14ac:dyDescent="0.35">
      <c r="B136" s="271">
        <v>44209</v>
      </c>
      <c r="C136" s="272">
        <v>20.63490188181818</v>
      </c>
      <c r="D136" s="272">
        <v>27.113367380818179</v>
      </c>
      <c r="E136" s="272">
        <v>68.4237510499091</v>
      </c>
      <c r="F136" s="272">
        <v>200.70849241818181</v>
      </c>
      <c r="G136" s="272">
        <v>0</v>
      </c>
      <c r="H136" s="272">
        <v>7.3873269024651682</v>
      </c>
      <c r="I136" s="272">
        <v>425.14772923582888</v>
      </c>
      <c r="J136" s="272">
        <v>259.60783729801068</v>
      </c>
      <c r="K136" s="272">
        <v>325.79279409337431</v>
      </c>
      <c r="L136" s="272">
        <v>530.6551466870726</v>
      </c>
    </row>
    <row r="137" spans="2:12" x14ac:dyDescent="0.35">
      <c r="B137" s="271">
        <v>44210</v>
      </c>
      <c r="C137" s="272">
        <v>20.666343501818179</v>
      </c>
      <c r="D137" s="272">
        <v>27.131589400545455</v>
      </c>
      <c r="E137" s="272">
        <v>68.407138558181813</v>
      </c>
      <c r="F137" s="272">
        <v>201.20314280909091</v>
      </c>
      <c r="G137" s="272">
        <v>0</v>
      </c>
      <c r="H137" s="272">
        <v>7.3873269024651682</v>
      </c>
      <c r="I137" s="272">
        <v>424.74268817928333</v>
      </c>
      <c r="J137" s="272">
        <v>260.44737463201062</v>
      </c>
      <c r="K137" s="272">
        <v>326.32049562973788</v>
      </c>
      <c r="L137" s="272">
        <v>530.6551466870726</v>
      </c>
    </row>
    <row r="138" spans="2:12" x14ac:dyDescent="0.35">
      <c r="B138" s="271">
        <v>44211</v>
      </c>
      <c r="C138" s="272">
        <v>19.863416017272726</v>
      </c>
      <c r="D138" s="272">
        <v>26.337366940090909</v>
      </c>
      <c r="E138" s="272">
        <v>63.795218297454539</v>
      </c>
      <c r="F138" s="272">
        <v>201.58720839999998</v>
      </c>
      <c r="G138" s="272">
        <v>0</v>
      </c>
      <c r="H138" s="272">
        <v>7.3873269024651682</v>
      </c>
      <c r="I138" s="272">
        <v>418.29559806546524</v>
      </c>
      <c r="J138" s="272">
        <v>255.08876331464705</v>
      </c>
      <c r="K138" s="272">
        <v>320.49549101155611</v>
      </c>
      <c r="L138" s="272">
        <v>530.6551466870726</v>
      </c>
    </row>
    <row r="139" spans="2:12" x14ac:dyDescent="0.35">
      <c r="B139" s="271">
        <v>44212</v>
      </c>
      <c r="C139" s="272">
        <v>17.401256881818181</v>
      </c>
      <c r="D139" s="272">
        <v>25.496686171545456</v>
      </c>
      <c r="E139" s="272">
        <v>51.274077102363634</v>
      </c>
      <c r="F139" s="272">
        <v>193.61162974545456</v>
      </c>
      <c r="G139" s="272">
        <v>0</v>
      </c>
      <c r="H139" s="272">
        <v>7.3873269024651682</v>
      </c>
      <c r="I139" s="272">
        <v>388.70307345464704</v>
      </c>
      <c r="J139" s="272">
        <v>234.06546168973793</v>
      </c>
      <c r="K139" s="272">
        <v>296.69593125701067</v>
      </c>
      <c r="L139" s="272">
        <v>530.6551466870726</v>
      </c>
    </row>
    <row r="140" spans="2:12" x14ac:dyDescent="0.35">
      <c r="B140" s="271">
        <v>44213</v>
      </c>
      <c r="C140" s="272">
        <v>16.990637914545456</v>
      </c>
      <c r="D140" s="272">
        <v>25.114219572090914</v>
      </c>
      <c r="E140" s="272">
        <v>49.602451285727277</v>
      </c>
      <c r="F140" s="272">
        <v>191.00954363636365</v>
      </c>
      <c r="G140" s="272">
        <v>0</v>
      </c>
      <c r="H140" s="272">
        <v>7.3873269024651682</v>
      </c>
      <c r="I140" s="272">
        <v>380.84731575691978</v>
      </c>
      <c r="J140" s="272">
        <v>230.63152993382886</v>
      </c>
      <c r="K140" s="272">
        <v>291.62913376610157</v>
      </c>
      <c r="L140" s="272">
        <v>530.6551466870726</v>
      </c>
    </row>
    <row r="141" spans="2:12" x14ac:dyDescent="0.35">
      <c r="B141" s="271">
        <v>44214</v>
      </c>
      <c r="C141" s="272">
        <v>20.718055374545454</v>
      </c>
      <c r="D141" s="272">
        <v>27.165635899272729</v>
      </c>
      <c r="E141" s="272">
        <v>68.299069959181807</v>
      </c>
      <c r="F141" s="272">
        <v>201.83297317272726</v>
      </c>
      <c r="G141" s="272">
        <v>0</v>
      </c>
      <c r="H141" s="272">
        <v>7.3873269024651682</v>
      </c>
      <c r="I141" s="272">
        <v>419.46033773264702</v>
      </c>
      <c r="J141" s="272">
        <v>263.53485046573792</v>
      </c>
      <c r="K141" s="272">
        <v>326.92801576610157</v>
      </c>
      <c r="L141" s="272">
        <v>530.6551466870726</v>
      </c>
    </row>
    <row r="142" spans="2:12" x14ac:dyDescent="0.35">
      <c r="B142" s="271">
        <v>44215</v>
      </c>
      <c r="C142" s="272">
        <v>20.722562045454545</v>
      </c>
      <c r="D142" s="272">
        <v>27.166433303090908</v>
      </c>
      <c r="E142" s="272">
        <v>68.269525969909083</v>
      </c>
      <c r="F142" s="272">
        <v>201.82355782727274</v>
      </c>
      <c r="G142" s="272">
        <v>0</v>
      </c>
      <c r="H142" s="272">
        <v>7.3873269024651682</v>
      </c>
      <c r="I142" s="272">
        <v>417.41369931737427</v>
      </c>
      <c r="J142" s="272">
        <v>263.96482017737429</v>
      </c>
      <c r="K142" s="272">
        <v>326.8943605115561</v>
      </c>
      <c r="L142" s="272">
        <v>530.6551466870726</v>
      </c>
    </row>
    <row r="143" spans="2:12" x14ac:dyDescent="0.35">
      <c r="B143" s="271">
        <v>44216</v>
      </c>
      <c r="C143" s="272">
        <v>20.706831204545455</v>
      </c>
      <c r="D143" s="272">
        <v>27.155142948636364</v>
      </c>
      <c r="E143" s="272">
        <v>68.232420530454547</v>
      </c>
      <c r="F143" s="272">
        <v>201.50379185454543</v>
      </c>
      <c r="G143" s="272">
        <v>0</v>
      </c>
      <c r="H143" s="272">
        <v>7.3873269024651682</v>
      </c>
      <c r="I143" s="272">
        <v>415.32711000719252</v>
      </c>
      <c r="J143" s="272">
        <v>264.50932156610156</v>
      </c>
      <c r="K143" s="272">
        <v>326.51046789337431</v>
      </c>
      <c r="L143" s="272">
        <v>530.6551466870726</v>
      </c>
    </row>
    <row r="144" spans="2:12" x14ac:dyDescent="0.35">
      <c r="B144" s="271">
        <v>44217</v>
      </c>
      <c r="C144" s="272">
        <v>20.691091562727273</v>
      </c>
      <c r="D144" s="272">
        <v>26.663148422727275</v>
      </c>
      <c r="E144" s="272">
        <v>68.196686452363636</v>
      </c>
      <c r="F144" s="272">
        <v>201.14674895454544</v>
      </c>
      <c r="G144" s="272">
        <v>0</v>
      </c>
      <c r="H144" s="272">
        <v>7.3873269024651682</v>
      </c>
      <c r="I144" s="272">
        <v>412.69711512646518</v>
      </c>
      <c r="J144" s="272">
        <v>264.55597026901063</v>
      </c>
      <c r="K144" s="272">
        <v>325.60995674791974</v>
      </c>
      <c r="L144" s="272">
        <v>530.6551466870726</v>
      </c>
    </row>
    <row r="145" spans="2:12" x14ac:dyDescent="0.35">
      <c r="B145" s="271">
        <v>44218</v>
      </c>
      <c r="C145" s="272">
        <v>19.848329395454545</v>
      </c>
      <c r="D145" s="272">
        <v>25.835878526818181</v>
      </c>
      <c r="E145" s="272">
        <v>63.592184603454534</v>
      </c>
      <c r="F145" s="272">
        <v>200.58561625454547</v>
      </c>
      <c r="G145" s="272">
        <v>0</v>
      </c>
      <c r="H145" s="272">
        <v>7.3873269024651682</v>
      </c>
      <c r="I145" s="272">
        <v>404.3101152988288</v>
      </c>
      <c r="J145" s="272">
        <v>257.87650157382882</v>
      </c>
      <c r="K145" s="272">
        <v>318.7742901388288</v>
      </c>
      <c r="L145" s="272">
        <v>530.6551466870726</v>
      </c>
    </row>
    <row r="146" spans="2:12" x14ac:dyDescent="0.35">
      <c r="B146" s="271">
        <v>44219</v>
      </c>
      <c r="C146" s="272">
        <v>17.359722337272729</v>
      </c>
      <c r="D146" s="272">
        <v>24.974355597090906</v>
      </c>
      <c r="E146" s="272">
        <v>51.119086608818179</v>
      </c>
      <c r="F146" s="272">
        <v>192.02090413636367</v>
      </c>
      <c r="G146" s="272">
        <v>0</v>
      </c>
      <c r="H146" s="272">
        <v>7.3873269024651682</v>
      </c>
      <c r="I146" s="272">
        <v>375.18897403210156</v>
      </c>
      <c r="J146" s="272">
        <v>235.94607585919246</v>
      </c>
      <c r="K146" s="272">
        <v>294.38635003882882</v>
      </c>
      <c r="L146" s="272">
        <v>530.6551466870726</v>
      </c>
    </row>
    <row r="147" spans="2:12" x14ac:dyDescent="0.35">
      <c r="B147" s="271">
        <v>44220</v>
      </c>
      <c r="C147" s="272">
        <v>16.933468661818182</v>
      </c>
      <c r="D147" s="272">
        <v>24.575360587909088</v>
      </c>
      <c r="E147" s="272">
        <v>49.434560695000002</v>
      </c>
      <c r="F147" s="272">
        <v>188.90310466363636</v>
      </c>
      <c r="G147" s="272">
        <v>0</v>
      </c>
      <c r="H147" s="272">
        <v>7.3873269024651682</v>
      </c>
      <c r="I147" s="272">
        <v>367.51699763591972</v>
      </c>
      <c r="J147" s="272">
        <v>230.86560555955609</v>
      </c>
      <c r="K147" s="272">
        <v>288.75877596610155</v>
      </c>
      <c r="L147" s="272">
        <v>530.6551466870726</v>
      </c>
    </row>
    <row r="148" spans="2:12" x14ac:dyDescent="0.35">
      <c r="B148" s="271">
        <v>44221</v>
      </c>
      <c r="C148" s="272">
        <v>20.641551333636361</v>
      </c>
      <c r="D148" s="272">
        <v>26.611965531272723</v>
      </c>
      <c r="E148" s="272">
        <v>68.058093529545459</v>
      </c>
      <c r="F148" s="272">
        <v>199.5385562909091</v>
      </c>
      <c r="G148" s="272">
        <v>0</v>
      </c>
      <c r="H148" s="272">
        <v>7.3873269024651682</v>
      </c>
      <c r="I148" s="272">
        <v>405.88847450064702</v>
      </c>
      <c r="J148" s="272">
        <v>262.40036034282883</v>
      </c>
      <c r="K148" s="272">
        <v>323.76244803882884</v>
      </c>
      <c r="L148" s="272">
        <v>530.6551466870726</v>
      </c>
    </row>
    <row r="149" spans="2:12" x14ac:dyDescent="0.35">
      <c r="B149" s="271">
        <v>44222</v>
      </c>
      <c r="C149" s="272">
        <v>20.632525260909091</v>
      </c>
      <c r="D149" s="272">
        <v>26.602250378454542</v>
      </c>
      <c r="E149" s="272">
        <v>68.025754017818173</v>
      </c>
      <c r="F149" s="272">
        <v>199.43358466363637</v>
      </c>
      <c r="G149" s="272">
        <v>0</v>
      </c>
      <c r="H149" s="272">
        <v>7.3873269024651682</v>
      </c>
      <c r="I149" s="272">
        <v>404.65559042501064</v>
      </c>
      <c r="J149" s="272">
        <v>261.77345360028335</v>
      </c>
      <c r="K149" s="272">
        <v>323.60639567519246</v>
      </c>
      <c r="L149" s="272">
        <v>530.6551466870726</v>
      </c>
    </row>
    <row r="150" spans="2:12" x14ac:dyDescent="0.35">
      <c r="B150" s="271">
        <v>44223</v>
      </c>
      <c r="C150" s="272">
        <v>20.623493320909091</v>
      </c>
      <c r="D150" s="272">
        <v>26.591995052363639</v>
      </c>
      <c r="E150" s="272">
        <v>67.993799490909097</v>
      </c>
      <c r="F150" s="272">
        <v>199.00423677272727</v>
      </c>
      <c r="G150" s="272">
        <v>0</v>
      </c>
      <c r="H150" s="272">
        <v>7.3873269024651682</v>
      </c>
      <c r="I150" s="272">
        <v>404.32293663264704</v>
      </c>
      <c r="J150" s="272">
        <v>260.52343809591974</v>
      </c>
      <c r="K150" s="272">
        <v>323.12580599337429</v>
      </c>
      <c r="L150" s="272">
        <v>530.6551466870726</v>
      </c>
    </row>
    <row r="151" spans="2:12" x14ac:dyDescent="0.35">
      <c r="B151" s="271">
        <v>44224</v>
      </c>
      <c r="C151" s="272">
        <v>20.621213086363635</v>
      </c>
      <c r="D151" s="272">
        <v>26.587093325181819</v>
      </c>
      <c r="E151" s="272">
        <v>67.962837460000003</v>
      </c>
      <c r="F151" s="272">
        <v>198.94393029090909</v>
      </c>
      <c r="G151" s="272">
        <v>0</v>
      </c>
      <c r="H151" s="272">
        <v>7.3873269024651682</v>
      </c>
      <c r="I151" s="272">
        <v>404.07230612546516</v>
      </c>
      <c r="J151" s="272">
        <v>259.6480346843743</v>
      </c>
      <c r="K151" s="272">
        <v>323.02735552064701</v>
      </c>
      <c r="L151" s="272">
        <v>530.6551466870726</v>
      </c>
    </row>
    <row r="152" spans="2:12" x14ac:dyDescent="0.35">
      <c r="B152" s="271">
        <v>44225</v>
      </c>
      <c r="C152" s="272">
        <v>19.800661398181816</v>
      </c>
      <c r="D152" s="272">
        <v>25.779017188909087</v>
      </c>
      <c r="E152" s="272">
        <v>63.388850637272725</v>
      </c>
      <c r="F152" s="272">
        <v>198.8299990727273</v>
      </c>
      <c r="G152" s="272">
        <v>0</v>
      </c>
      <c r="H152" s="272">
        <v>7.3873269024651682</v>
      </c>
      <c r="I152" s="272">
        <v>397.43889403919246</v>
      </c>
      <c r="J152" s="272">
        <v>252.25230082210157</v>
      </c>
      <c r="K152" s="272">
        <v>316.71080965701066</v>
      </c>
      <c r="L152" s="272">
        <v>530.6551466870726</v>
      </c>
    </row>
    <row r="153" spans="2:12" x14ac:dyDescent="0.35">
      <c r="B153" s="271">
        <v>44226</v>
      </c>
      <c r="C153" s="272">
        <v>17.335017278181819</v>
      </c>
      <c r="D153" s="272">
        <v>24.934082893545455</v>
      </c>
      <c r="E153" s="272">
        <v>50.980787621181818</v>
      </c>
      <c r="F153" s="272">
        <v>190.88956651818182</v>
      </c>
      <c r="G153" s="272">
        <v>0</v>
      </c>
      <c r="H153" s="272">
        <v>7.3873269024651682</v>
      </c>
      <c r="I153" s="272">
        <v>371.31892500019245</v>
      </c>
      <c r="J153" s="272">
        <v>230.28890383819245</v>
      </c>
      <c r="K153" s="272">
        <v>293.05173566610154</v>
      </c>
      <c r="L153" s="272">
        <v>530.6551466870726</v>
      </c>
    </row>
    <row r="154" spans="2:12" x14ac:dyDescent="0.35">
      <c r="B154" s="271">
        <v>44227</v>
      </c>
      <c r="C154" s="272">
        <v>16.925950188181819</v>
      </c>
      <c r="D154" s="272">
        <v>24.545039088090906</v>
      </c>
      <c r="E154" s="272">
        <v>49.294373257545459</v>
      </c>
      <c r="F154" s="272">
        <v>188.06375033636365</v>
      </c>
      <c r="G154" s="272">
        <v>0</v>
      </c>
      <c r="H154" s="272">
        <v>7.3873269024651682</v>
      </c>
      <c r="I154" s="272">
        <v>365.61522341610157</v>
      </c>
      <c r="J154" s="272">
        <v>225.14846737428337</v>
      </c>
      <c r="K154" s="272">
        <v>287.74139422973792</v>
      </c>
      <c r="L154" s="272">
        <v>530.6551466870726</v>
      </c>
    </row>
    <row r="155" spans="2:12" x14ac:dyDescent="0.35">
      <c r="B155" s="271">
        <v>44228</v>
      </c>
      <c r="C155" s="272">
        <v>20.632353127272726</v>
      </c>
      <c r="D155" s="272">
        <v>26.633727571181819</v>
      </c>
      <c r="E155" s="272">
        <v>67.846618183454552</v>
      </c>
      <c r="F155" s="272">
        <v>198.73787246363636</v>
      </c>
      <c r="G155" s="272">
        <v>0</v>
      </c>
      <c r="H155" s="272">
        <v>7.3873269024651682</v>
      </c>
      <c r="I155" s="272">
        <v>405.97435099510153</v>
      </c>
      <c r="J155" s="272">
        <v>256.28662780946519</v>
      </c>
      <c r="K155" s="272">
        <v>322.76285270246518</v>
      </c>
      <c r="L155" s="272">
        <v>530.6551466870726</v>
      </c>
    </row>
    <row r="156" spans="2:12" x14ac:dyDescent="0.35">
      <c r="B156" s="271">
        <v>44229</v>
      </c>
      <c r="C156" s="272">
        <v>20.630062625454546</v>
      </c>
      <c r="D156" s="272">
        <v>26.626301682545456</v>
      </c>
      <c r="E156" s="272">
        <v>67.816903693636377</v>
      </c>
      <c r="F156" s="272">
        <v>198.59423666363637</v>
      </c>
      <c r="G156" s="272">
        <v>0</v>
      </c>
      <c r="H156" s="272">
        <v>7.3873269024651682</v>
      </c>
      <c r="I156" s="272">
        <v>407.03242912973792</v>
      </c>
      <c r="J156" s="272">
        <v>256.25734335882885</v>
      </c>
      <c r="K156" s="272">
        <v>322.57978602064702</v>
      </c>
      <c r="L156" s="272">
        <v>530.6551466870726</v>
      </c>
    </row>
    <row r="157" spans="2:12" x14ac:dyDescent="0.35">
      <c r="B157" s="271">
        <v>44230</v>
      </c>
      <c r="C157" s="272">
        <v>20.627769189999999</v>
      </c>
      <c r="D157" s="272">
        <v>26.622164226454547</v>
      </c>
      <c r="E157" s="272">
        <v>67.786867314272726</v>
      </c>
      <c r="F157" s="272">
        <v>198.60111953636363</v>
      </c>
      <c r="G157" s="272">
        <v>0</v>
      </c>
      <c r="H157" s="272">
        <v>7.3873269024651682</v>
      </c>
      <c r="I157" s="272">
        <v>408.24619274837426</v>
      </c>
      <c r="J157" s="272">
        <v>256.53484498337423</v>
      </c>
      <c r="K157" s="272">
        <v>322.55020162064699</v>
      </c>
      <c r="L157" s="272">
        <v>530.6551466870726</v>
      </c>
    </row>
    <row r="158" spans="2:12" x14ac:dyDescent="0.35">
      <c r="B158" s="271">
        <v>44231</v>
      </c>
      <c r="C158" s="272">
        <v>20.63900849818182</v>
      </c>
      <c r="D158" s="272">
        <v>26.628048925454539</v>
      </c>
      <c r="E158" s="272">
        <v>67.760654383363644</v>
      </c>
      <c r="F158" s="272">
        <v>198.83725732727271</v>
      </c>
      <c r="G158" s="272">
        <v>0</v>
      </c>
      <c r="H158" s="272">
        <v>7.3873269024651682</v>
      </c>
      <c r="I158" s="272">
        <v>409.40821654428339</v>
      </c>
      <c r="J158" s="272">
        <v>256.60297052246523</v>
      </c>
      <c r="K158" s="272">
        <v>322.77725049337431</v>
      </c>
      <c r="L158" s="272">
        <v>530.6551466870726</v>
      </c>
    </row>
    <row r="159" spans="2:12" x14ac:dyDescent="0.35">
      <c r="B159" s="271">
        <v>44232</v>
      </c>
      <c r="C159" s="272">
        <v>19.824240710909091</v>
      </c>
      <c r="D159" s="272">
        <v>25.824120722363638</v>
      </c>
      <c r="E159" s="272">
        <v>63.212141024636367</v>
      </c>
      <c r="F159" s="272">
        <v>198.95272509999998</v>
      </c>
      <c r="G159" s="272">
        <v>0</v>
      </c>
      <c r="H159" s="272">
        <v>7.3873269024651682</v>
      </c>
      <c r="I159" s="272">
        <v>403.97518380473792</v>
      </c>
      <c r="J159" s="272">
        <v>250.7071048342834</v>
      </c>
      <c r="K159" s="272">
        <v>316.72550892064703</v>
      </c>
      <c r="L159" s="272">
        <v>530.6551466870726</v>
      </c>
    </row>
    <row r="160" spans="2:12" x14ac:dyDescent="0.35">
      <c r="B160" s="271">
        <v>44233</v>
      </c>
      <c r="C160" s="272">
        <v>17.367031467272728</v>
      </c>
      <c r="D160" s="272">
        <v>24.986427679727271</v>
      </c>
      <c r="E160" s="272">
        <v>50.866311321000005</v>
      </c>
      <c r="F160" s="272">
        <v>191.01093701818181</v>
      </c>
      <c r="G160" s="272">
        <v>0</v>
      </c>
      <c r="H160" s="272">
        <v>7.3873269024651682</v>
      </c>
      <c r="I160" s="272">
        <v>377.37599992837426</v>
      </c>
      <c r="J160" s="272">
        <v>229.63278934301061</v>
      </c>
      <c r="K160" s="272">
        <v>293.1429888479197</v>
      </c>
      <c r="L160" s="272">
        <v>530.6551466870726</v>
      </c>
    </row>
    <row r="161" spans="2:12" x14ac:dyDescent="0.35">
      <c r="B161" s="271">
        <v>44234</v>
      </c>
      <c r="C161" s="272">
        <v>16.968309808181818</v>
      </c>
      <c r="D161" s="272">
        <v>24.612228490181817</v>
      </c>
      <c r="E161" s="272">
        <v>49.178618462818186</v>
      </c>
      <c r="F161" s="272">
        <v>188.65481957272729</v>
      </c>
      <c r="G161" s="272">
        <v>0</v>
      </c>
      <c r="H161" s="272">
        <v>7.3873269024651682</v>
      </c>
      <c r="I161" s="272">
        <v>371.93431266182881</v>
      </c>
      <c r="J161" s="272">
        <v>225.87735899110152</v>
      </c>
      <c r="K161" s="272">
        <v>288.32625769337426</v>
      </c>
      <c r="L161" s="272">
        <v>530.6551466870726</v>
      </c>
    </row>
    <row r="162" spans="2:12" x14ac:dyDescent="0.35">
      <c r="B162" s="271">
        <v>44235</v>
      </c>
      <c r="C162" s="272">
        <v>20.704316184545455</v>
      </c>
      <c r="D162" s="272">
        <v>26.662576648727271</v>
      </c>
      <c r="E162" s="272">
        <v>67.664213592454544</v>
      </c>
      <c r="F162" s="272">
        <v>199.82581759090908</v>
      </c>
      <c r="G162" s="272">
        <v>0</v>
      </c>
      <c r="H162" s="272">
        <v>7.3873269024651682</v>
      </c>
      <c r="I162" s="272">
        <v>411.79120147919241</v>
      </c>
      <c r="J162" s="272">
        <v>257.90767660019242</v>
      </c>
      <c r="K162" s="272">
        <v>323.76920537519243</v>
      </c>
      <c r="L162" s="272">
        <v>530.6551466870726</v>
      </c>
    </row>
    <row r="163" spans="2:12" x14ac:dyDescent="0.35">
      <c r="B163" s="271">
        <v>44236</v>
      </c>
      <c r="C163" s="272">
        <v>20.695249043636366</v>
      </c>
      <c r="D163" s="272">
        <v>26.650520616363636</v>
      </c>
      <c r="E163" s="272">
        <v>67.631627906000006</v>
      </c>
      <c r="F163" s="272">
        <v>199.49048178181818</v>
      </c>
      <c r="G163" s="272">
        <v>0</v>
      </c>
      <c r="H163" s="272">
        <v>7.3873269024651682</v>
      </c>
      <c r="I163" s="272">
        <v>411.71330108701068</v>
      </c>
      <c r="J163" s="272">
        <v>258.13761315528336</v>
      </c>
      <c r="K163" s="272">
        <v>323.38016070246522</v>
      </c>
      <c r="L163" s="272">
        <v>530.6551466870726</v>
      </c>
    </row>
    <row r="164" spans="2:12" x14ac:dyDescent="0.35">
      <c r="B164" s="271">
        <v>44237</v>
      </c>
      <c r="C164" s="272">
        <v>20.672622756363637</v>
      </c>
      <c r="D164" s="272">
        <v>26.635975850909094</v>
      </c>
      <c r="E164" s="272">
        <v>67.5940625389091</v>
      </c>
      <c r="F164" s="272">
        <v>199.00490585454546</v>
      </c>
      <c r="G164" s="272">
        <v>0</v>
      </c>
      <c r="H164" s="272">
        <v>7.3873269024651682</v>
      </c>
      <c r="I164" s="272">
        <v>411.92792669110156</v>
      </c>
      <c r="J164" s="272">
        <v>258.35209083010153</v>
      </c>
      <c r="K164" s="272">
        <v>322.81984836610155</v>
      </c>
      <c r="L164" s="272">
        <v>530.6551466870726</v>
      </c>
    </row>
    <row r="165" spans="2:12" x14ac:dyDescent="0.35">
      <c r="B165" s="271">
        <v>44238</v>
      </c>
      <c r="C165" s="272">
        <v>20.649984736363635</v>
      </c>
      <c r="D165" s="272">
        <v>26.619259031909088</v>
      </c>
      <c r="E165" s="272">
        <v>67.554623647363641</v>
      </c>
      <c r="F165" s="272">
        <v>198.46323600000002</v>
      </c>
      <c r="G165" s="272">
        <v>0</v>
      </c>
      <c r="H165" s="272">
        <v>7.3873269024651682</v>
      </c>
      <c r="I165" s="272">
        <v>410.84458541919247</v>
      </c>
      <c r="J165" s="272">
        <v>258.0400961971925</v>
      </c>
      <c r="K165" s="272">
        <v>322.19938477519247</v>
      </c>
      <c r="L165" s="272">
        <v>530.6551466870726</v>
      </c>
    </row>
    <row r="166" spans="2:12" x14ac:dyDescent="0.35">
      <c r="B166" s="271">
        <v>44239</v>
      </c>
      <c r="C166" s="272">
        <v>19.782716412727272</v>
      </c>
      <c r="D166" s="272">
        <v>25.781461458909089</v>
      </c>
      <c r="E166" s="272">
        <v>63.007524203363637</v>
      </c>
      <c r="F166" s="272">
        <v>197.83707886363635</v>
      </c>
      <c r="G166" s="272">
        <v>0</v>
      </c>
      <c r="H166" s="272">
        <v>7.3873269024651682</v>
      </c>
      <c r="I166" s="272">
        <v>403.98386624646514</v>
      </c>
      <c r="J166" s="272">
        <v>251.92405738446519</v>
      </c>
      <c r="K166" s="272">
        <v>315.32106230246518</v>
      </c>
      <c r="L166" s="272">
        <v>530.6551466870726</v>
      </c>
    </row>
    <row r="167" spans="2:12" x14ac:dyDescent="0.35">
      <c r="B167" s="271">
        <v>44240</v>
      </c>
      <c r="C167" s="272">
        <v>17.279445368181818</v>
      </c>
      <c r="D167" s="272">
        <v>24.910901130454544</v>
      </c>
      <c r="E167" s="272">
        <v>50.694665632545458</v>
      </c>
      <c r="F167" s="272">
        <v>188.34233923636364</v>
      </c>
      <c r="G167" s="272">
        <v>0</v>
      </c>
      <c r="H167" s="272">
        <v>7.3873269024651682</v>
      </c>
      <c r="I167" s="272">
        <v>375.26572652573788</v>
      </c>
      <c r="J167" s="272">
        <v>229.7612299497379</v>
      </c>
      <c r="K167" s="272">
        <v>290.13963272973791</v>
      </c>
      <c r="L167" s="272">
        <v>530.6551466870726</v>
      </c>
    </row>
    <row r="168" spans="2:12" x14ac:dyDescent="0.35">
      <c r="B168" s="271">
        <v>44241</v>
      </c>
      <c r="C168" s="272">
        <v>16.838308635454545</v>
      </c>
      <c r="D168" s="272">
        <v>24.505874431272726</v>
      </c>
      <c r="E168" s="272">
        <v>48.899544982000002</v>
      </c>
      <c r="F168" s="272">
        <v>184.8899302181818</v>
      </c>
      <c r="G168" s="272">
        <v>0</v>
      </c>
      <c r="H168" s="272">
        <v>7.3873269024651682</v>
      </c>
      <c r="I168" s="272">
        <v>367.21012217628333</v>
      </c>
      <c r="J168" s="272">
        <v>224.83186617555612</v>
      </c>
      <c r="K168" s="272">
        <v>284.045939620647</v>
      </c>
      <c r="L168" s="272">
        <v>530.6551466870726</v>
      </c>
    </row>
    <row r="169" spans="2:12" x14ac:dyDescent="0.35">
      <c r="B169" s="271">
        <v>44242</v>
      </c>
      <c r="C169" s="272">
        <v>20.484691610909092</v>
      </c>
      <c r="D169" s="272">
        <v>26.510352307999998</v>
      </c>
      <c r="E169" s="272">
        <v>67.136005545454552</v>
      </c>
      <c r="F169" s="272">
        <v>194.58857610909089</v>
      </c>
      <c r="G169" s="272">
        <v>0</v>
      </c>
      <c r="H169" s="272">
        <v>7.3873269024651682</v>
      </c>
      <c r="I169" s="272">
        <v>404.71962807464701</v>
      </c>
      <c r="J169" s="272">
        <v>255.64776376610155</v>
      </c>
      <c r="K169" s="272">
        <v>317.63190692973791</v>
      </c>
      <c r="L169" s="272">
        <v>530.6551466870726</v>
      </c>
    </row>
    <row r="170" spans="2:12" x14ac:dyDescent="0.35">
      <c r="B170" s="271">
        <v>44243</v>
      </c>
      <c r="C170" s="272">
        <v>20.455193346363636</v>
      </c>
      <c r="D170" s="272">
        <v>26.491825719454543</v>
      </c>
      <c r="E170" s="272">
        <v>66.977301575090905</v>
      </c>
      <c r="F170" s="272">
        <v>193.87193857272726</v>
      </c>
      <c r="G170" s="272">
        <v>0</v>
      </c>
      <c r="H170" s="272">
        <v>7.3873269024651682</v>
      </c>
      <c r="I170" s="272">
        <v>402.70976351746515</v>
      </c>
      <c r="J170" s="272">
        <v>254.88063435182883</v>
      </c>
      <c r="K170" s="272">
        <v>316.70854057519244</v>
      </c>
      <c r="L170" s="272">
        <v>530.6551466870726</v>
      </c>
    </row>
    <row r="171" spans="2:12" x14ac:dyDescent="0.35">
      <c r="B171" s="271">
        <v>44244</v>
      </c>
      <c r="C171" s="272">
        <v>20.446041133636363</v>
      </c>
      <c r="D171" s="272">
        <v>26.483690114363636</v>
      </c>
      <c r="E171" s="272">
        <v>66.824862711272715</v>
      </c>
      <c r="F171" s="272">
        <v>193.50291184545452</v>
      </c>
      <c r="G171" s="272">
        <v>0</v>
      </c>
      <c r="H171" s="272">
        <v>7.3873269024651682</v>
      </c>
      <c r="I171" s="272">
        <v>400.46688545846519</v>
      </c>
      <c r="J171" s="272">
        <v>253.87671085446522</v>
      </c>
      <c r="K171" s="272">
        <v>316.16978716610157</v>
      </c>
      <c r="L171" s="272">
        <v>530.6551466870726</v>
      </c>
    </row>
    <row r="172" spans="2:12" x14ac:dyDescent="0.35">
      <c r="B172" s="271">
        <v>44245</v>
      </c>
      <c r="C172" s="272">
        <v>20.416517934545453</v>
      </c>
      <c r="D172" s="272">
        <v>26.465679852909091</v>
      </c>
      <c r="E172" s="272">
        <v>66.664365446636353</v>
      </c>
      <c r="F172" s="272">
        <v>192.92903188181819</v>
      </c>
      <c r="G172" s="272">
        <v>0</v>
      </c>
      <c r="H172" s="272">
        <v>7.3873269024651682</v>
      </c>
      <c r="I172" s="272">
        <v>398.60422104637428</v>
      </c>
      <c r="J172" s="272">
        <v>253.09184199173791</v>
      </c>
      <c r="K172" s="272">
        <v>315.38787647519246</v>
      </c>
      <c r="L172" s="272">
        <v>530.6551466870726</v>
      </c>
    </row>
    <row r="173" spans="2:12" x14ac:dyDescent="0.35">
      <c r="B173" s="271">
        <v>44246</v>
      </c>
      <c r="C173" s="272">
        <v>19.564982619090909</v>
      </c>
      <c r="D173" s="272">
        <v>25.635298323454546</v>
      </c>
      <c r="E173" s="272">
        <v>62.091422099727268</v>
      </c>
      <c r="F173" s="272">
        <v>191.94646354545455</v>
      </c>
      <c r="G173" s="272">
        <v>0</v>
      </c>
      <c r="H173" s="272">
        <v>7.3873269024651682</v>
      </c>
      <c r="I173" s="272">
        <v>390.12345097373793</v>
      </c>
      <c r="J173" s="272">
        <v>246.01212240282885</v>
      </c>
      <c r="K173" s="272">
        <v>308.15044794791976</v>
      </c>
      <c r="L173" s="272">
        <v>530.6551466870726</v>
      </c>
    </row>
    <row r="174" spans="2:12" x14ac:dyDescent="0.35">
      <c r="B174" s="271">
        <v>44247</v>
      </c>
      <c r="C174" s="272">
        <v>17.105943826363639</v>
      </c>
      <c r="D174" s="272">
        <v>24.789675227636362</v>
      </c>
      <c r="E174" s="272">
        <v>49.887292330636363</v>
      </c>
      <c r="F174" s="272">
        <v>183.55297106363636</v>
      </c>
      <c r="G174" s="272">
        <v>0</v>
      </c>
      <c r="H174" s="272">
        <v>7.3873269024651682</v>
      </c>
      <c r="I174" s="272">
        <v>361.6174668517379</v>
      </c>
      <c r="J174" s="272">
        <v>224.17142174301063</v>
      </c>
      <c r="K174" s="272">
        <v>284.24816380246517</v>
      </c>
      <c r="L174" s="272">
        <v>530.6551466870726</v>
      </c>
    </row>
    <row r="175" spans="2:12" x14ac:dyDescent="0.35">
      <c r="B175" s="271">
        <v>44248</v>
      </c>
      <c r="C175" s="272">
        <v>16.668845473636363</v>
      </c>
      <c r="D175" s="272">
        <v>24.382016819454545</v>
      </c>
      <c r="E175" s="272">
        <v>48.105213464363629</v>
      </c>
      <c r="F175" s="272">
        <v>180.04558959090909</v>
      </c>
      <c r="G175" s="272">
        <v>0</v>
      </c>
      <c r="H175" s="272">
        <v>7.3873269024651682</v>
      </c>
      <c r="I175" s="272">
        <v>353.34213314028335</v>
      </c>
      <c r="J175" s="272">
        <v>219.19499599628335</v>
      </c>
      <c r="K175" s="272">
        <v>278.11394670246517</v>
      </c>
      <c r="L175" s="272">
        <v>530.6551466870726</v>
      </c>
    </row>
    <row r="176" spans="2:12" x14ac:dyDescent="0.35">
      <c r="B176" s="271">
        <v>44249</v>
      </c>
      <c r="C176" s="272">
        <v>20.250718783636362</v>
      </c>
      <c r="D176" s="272">
        <v>26.351490862818181</v>
      </c>
      <c r="E176" s="272">
        <v>66.005780542909093</v>
      </c>
      <c r="F176" s="272">
        <v>188.94146467272728</v>
      </c>
      <c r="G176" s="272">
        <v>0</v>
      </c>
      <c r="H176" s="272">
        <v>7.3873269024651682</v>
      </c>
      <c r="I176" s="272">
        <v>389.95439371819242</v>
      </c>
      <c r="J176" s="272">
        <v>249.56385240673788</v>
      </c>
      <c r="K176" s="272">
        <v>310.46173622064697</v>
      </c>
      <c r="L176" s="272">
        <v>530.6551466870726</v>
      </c>
    </row>
    <row r="177" spans="2:12" x14ac:dyDescent="0.35">
      <c r="B177" s="271">
        <v>44250</v>
      </c>
      <c r="C177" s="272">
        <v>20.180337738181819</v>
      </c>
      <c r="D177" s="272">
        <v>26.30395416981818</v>
      </c>
      <c r="E177" s="272">
        <v>65.833528508818191</v>
      </c>
      <c r="F177" s="272">
        <v>187.53768606363636</v>
      </c>
      <c r="G177" s="272">
        <v>0</v>
      </c>
      <c r="H177" s="272">
        <v>7.3873269024651682</v>
      </c>
      <c r="I177" s="272">
        <v>388.26457102228335</v>
      </c>
      <c r="J177" s="272">
        <v>249.10645932882886</v>
      </c>
      <c r="K177" s="272">
        <v>308.76778783882884</v>
      </c>
      <c r="L177" s="272">
        <v>530.6551466870726</v>
      </c>
    </row>
    <row r="178" spans="2:12" x14ac:dyDescent="0.35">
      <c r="B178" s="271">
        <v>44251</v>
      </c>
      <c r="C178" s="272">
        <v>20.137113119999999</v>
      </c>
      <c r="D178" s="272">
        <v>26.271855028727273</v>
      </c>
      <c r="E178" s="272">
        <v>65.669107994000001</v>
      </c>
      <c r="F178" s="272">
        <v>186.53122759999999</v>
      </c>
      <c r="G178" s="272">
        <v>0</v>
      </c>
      <c r="H178" s="272">
        <v>7.3873269024651682</v>
      </c>
      <c r="I178" s="272">
        <v>386.39654850255607</v>
      </c>
      <c r="J178" s="272">
        <v>248.32662239355608</v>
      </c>
      <c r="K178" s="272">
        <v>307.52158510246517</v>
      </c>
      <c r="L178" s="272">
        <v>530.6551466870726</v>
      </c>
    </row>
    <row r="179" spans="2:12" x14ac:dyDescent="0.35">
      <c r="B179" s="271">
        <v>44252</v>
      </c>
      <c r="C179" s="272">
        <v>20.087069326363636</v>
      </c>
      <c r="D179" s="272">
        <v>26.233763256</v>
      </c>
      <c r="E179" s="272">
        <v>65.503008446727279</v>
      </c>
      <c r="F179" s="272">
        <v>185.39626134545455</v>
      </c>
      <c r="G179" s="272">
        <v>0</v>
      </c>
      <c r="H179" s="272">
        <v>7.3873269024651682</v>
      </c>
      <c r="I179" s="272">
        <v>384.54318981573789</v>
      </c>
      <c r="J179" s="272">
        <v>247.55672226628337</v>
      </c>
      <c r="K179" s="272">
        <v>306.13238372973791</v>
      </c>
      <c r="L179" s="272">
        <v>530.6551466870726</v>
      </c>
    </row>
    <row r="180" spans="2:12" x14ac:dyDescent="0.35">
      <c r="B180" s="271">
        <v>44253</v>
      </c>
      <c r="C180" s="272">
        <v>19.228993880000001</v>
      </c>
      <c r="D180" s="272">
        <v>25.393065997363635</v>
      </c>
      <c r="E180" s="272">
        <v>61.026822437454548</v>
      </c>
      <c r="F180" s="272">
        <v>184.16497176363634</v>
      </c>
      <c r="G180" s="272">
        <v>0</v>
      </c>
      <c r="H180" s="272">
        <v>7.3873269024651682</v>
      </c>
      <c r="I180" s="272">
        <v>376.98274678201062</v>
      </c>
      <c r="J180" s="272">
        <v>241.07968114246518</v>
      </c>
      <c r="K180" s="272">
        <v>298.72613543882881</v>
      </c>
      <c r="L180" s="272">
        <v>530.6551466870726</v>
      </c>
    </row>
    <row r="181" spans="2:12" x14ac:dyDescent="0.35">
      <c r="B181" s="271">
        <v>44254</v>
      </c>
      <c r="C181" s="272">
        <v>16.794718844545454</v>
      </c>
      <c r="D181" s="272">
        <v>24.546235816636365</v>
      </c>
      <c r="E181" s="272">
        <v>49.022126105454547</v>
      </c>
      <c r="F181" s="272">
        <v>175.7283558</v>
      </c>
      <c r="G181" s="272">
        <v>0</v>
      </c>
      <c r="H181" s="272">
        <v>7.3873269024651682</v>
      </c>
      <c r="I181" s="272">
        <v>349.69374194128335</v>
      </c>
      <c r="J181" s="272">
        <v>219.84342073973789</v>
      </c>
      <c r="K181" s="272">
        <v>275.00371792064698</v>
      </c>
      <c r="L181" s="272">
        <v>530.6551466870726</v>
      </c>
    </row>
    <row r="182" spans="2:12" x14ac:dyDescent="0.35">
      <c r="B182" s="271">
        <v>44255</v>
      </c>
      <c r="C182" s="272">
        <v>16.370487627272727</v>
      </c>
      <c r="D182" s="272">
        <v>24.153762925636364</v>
      </c>
      <c r="E182" s="272">
        <v>47.263691801181828</v>
      </c>
      <c r="F182" s="272">
        <v>172.49152627272727</v>
      </c>
      <c r="G182" s="272">
        <v>0</v>
      </c>
      <c r="H182" s="272">
        <v>7.3873269024651682</v>
      </c>
      <c r="I182" s="272">
        <v>341.77567696301065</v>
      </c>
      <c r="J182" s="272">
        <v>214.82727026337426</v>
      </c>
      <c r="K182" s="272">
        <v>269.19174998428338</v>
      </c>
      <c r="L182" s="272">
        <v>530.6551466870726</v>
      </c>
    </row>
    <row r="183" spans="2:12" x14ac:dyDescent="0.35">
      <c r="B183" s="271">
        <v>44256</v>
      </c>
      <c r="C183" s="272">
        <v>19.913877503636364</v>
      </c>
      <c r="D183" s="272">
        <v>26.116459861545454</v>
      </c>
      <c r="E183" s="272">
        <v>64.844240423454551</v>
      </c>
      <c r="F183" s="272">
        <v>181.5214116090909</v>
      </c>
      <c r="G183" s="272">
        <v>0</v>
      </c>
      <c r="H183" s="272">
        <v>7.3873269024651682</v>
      </c>
      <c r="I183" s="272">
        <v>377.39756174764699</v>
      </c>
      <c r="J183" s="272">
        <v>244.435012521647</v>
      </c>
      <c r="K183" s="272">
        <v>301.30827075701063</v>
      </c>
      <c r="L183" s="272">
        <v>530.6551466870726</v>
      </c>
    </row>
    <row r="184" spans="2:12" x14ac:dyDescent="0.35">
      <c r="B184" s="271">
        <v>44257</v>
      </c>
      <c r="C184" s="272">
        <v>19.870528212727272</v>
      </c>
      <c r="D184" s="272">
        <v>26.089901551090907</v>
      </c>
      <c r="E184" s="272">
        <v>64.679131460181807</v>
      </c>
      <c r="F184" s="272">
        <v>180.58930609999999</v>
      </c>
      <c r="G184" s="272">
        <v>0</v>
      </c>
      <c r="H184" s="272">
        <v>7.3873269024651682</v>
      </c>
      <c r="I184" s="272">
        <v>375.60905290346523</v>
      </c>
      <c r="J184" s="272">
        <v>243.7339266395561</v>
      </c>
      <c r="K184" s="272">
        <v>300.14114868428339</v>
      </c>
      <c r="L184" s="272">
        <v>530.6551466870726</v>
      </c>
    </row>
    <row r="185" spans="2:12" x14ac:dyDescent="0.35">
      <c r="B185" s="271">
        <v>44258</v>
      </c>
      <c r="C185" s="272">
        <v>19.827158386363635</v>
      </c>
      <c r="D185" s="272">
        <v>26.060405322999998</v>
      </c>
      <c r="E185" s="272">
        <v>64.514053943818183</v>
      </c>
      <c r="F185" s="272">
        <v>179.58324371818182</v>
      </c>
      <c r="G185" s="272">
        <v>0</v>
      </c>
      <c r="H185" s="272">
        <v>7.3873269024651682</v>
      </c>
      <c r="I185" s="272">
        <v>373.43504991373788</v>
      </c>
      <c r="J185" s="272">
        <v>242.64504229773792</v>
      </c>
      <c r="K185" s="272">
        <v>298.89714272973788</v>
      </c>
      <c r="L185" s="272">
        <v>530.6551466870726</v>
      </c>
    </row>
    <row r="186" spans="2:12" x14ac:dyDescent="0.35">
      <c r="B186" s="271">
        <v>44259</v>
      </c>
      <c r="C186" s="272">
        <v>19.783768026363635</v>
      </c>
      <c r="D186" s="272">
        <v>26.029661591090907</v>
      </c>
      <c r="E186" s="272">
        <v>64.348233342363628</v>
      </c>
      <c r="F186" s="272">
        <v>178.57885517272729</v>
      </c>
      <c r="G186" s="272">
        <v>0</v>
      </c>
      <c r="H186" s="272">
        <v>7.3873269024651682</v>
      </c>
      <c r="I186" s="272">
        <v>371.26038896382886</v>
      </c>
      <c r="J186" s="272">
        <v>241.5560681335561</v>
      </c>
      <c r="K186" s="272">
        <v>297.65279948428338</v>
      </c>
      <c r="L186" s="272">
        <v>530.6551466870726</v>
      </c>
    </row>
    <row r="187" spans="2:12" x14ac:dyDescent="0.35">
      <c r="B187" s="271">
        <v>44260</v>
      </c>
      <c r="C187" s="272">
        <v>18.944204886363636</v>
      </c>
      <c r="D187" s="272">
        <v>25.194301956636366</v>
      </c>
      <c r="E187" s="272">
        <v>59.975669001181821</v>
      </c>
      <c r="F187" s="272">
        <v>177.38458122727272</v>
      </c>
      <c r="G187" s="272">
        <v>0</v>
      </c>
      <c r="H187" s="272">
        <v>7.3873269024651682</v>
      </c>
      <c r="I187" s="272">
        <v>363.24416021701063</v>
      </c>
      <c r="J187" s="272">
        <v>234.62396642246517</v>
      </c>
      <c r="K187" s="272">
        <v>290.41103842973791</v>
      </c>
      <c r="L187" s="272">
        <v>530.6551466870726</v>
      </c>
    </row>
    <row r="188" spans="2:12" x14ac:dyDescent="0.35">
      <c r="B188" s="271">
        <v>44261</v>
      </c>
      <c r="C188" s="272">
        <v>16.516807857272727</v>
      </c>
      <c r="D188" s="272">
        <v>24.33795308636364</v>
      </c>
      <c r="E188" s="272">
        <v>48.167205661545452</v>
      </c>
      <c r="F188" s="272">
        <v>168.44210880909091</v>
      </c>
      <c r="G188" s="272">
        <v>0</v>
      </c>
      <c r="H188" s="272">
        <v>7.3873269024651682</v>
      </c>
      <c r="I188" s="272">
        <v>335.99415446446523</v>
      </c>
      <c r="J188" s="272">
        <v>213.15675552773797</v>
      </c>
      <c r="K188" s="272">
        <v>266.37635676610159</v>
      </c>
      <c r="L188" s="272">
        <v>530.6551466870726</v>
      </c>
    </row>
    <row r="189" spans="2:12" x14ac:dyDescent="0.35">
      <c r="B189" s="271">
        <v>44262</v>
      </c>
      <c r="C189" s="272">
        <v>16.065566253636362</v>
      </c>
      <c r="D189" s="272">
        <v>23.92869207</v>
      </c>
      <c r="E189" s="272">
        <v>46.412122297363638</v>
      </c>
      <c r="F189" s="272">
        <v>164.65255093636364</v>
      </c>
      <c r="G189" s="272">
        <v>0</v>
      </c>
      <c r="H189" s="272">
        <v>7.3873269024651682</v>
      </c>
      <c r="I189" s="272">
        <v>328.00513696619248</v>
      </c>
      <c r="J189" s="272">
        <v>208.10085612691972</v>
      </c>
      <c r="K189" s="272">
        <v>259.97121291155611</v>
      </c>
      <c r="L189" s="272">
        <v>530.6551466870726</v>
      </c>
    </row>
    <row r="190" spans="2:12" x14ac:dyDescent="0.35">
      <c r="B190" s="271">
        <v>44263</v>
      </c>
      <c r="C190" s="272">
        <v>19.528223945454545</v>
      </c>
      <c r="D190" s="272">
        <v>25.860844773363638</v>
      </c>
      <c r="E190" s="272">
        <v>63.662623111363629</v>
      </c>
      <c r="F190" s="272">
        <v>172.94007039090909</v>
      </c>
      <c r="G190" s="272">
        <v>0</v>
      </c>
      <c r="H190" s="272">
        <v>7.3873269024651682</v>
      </c>
      <c r="I190" s="272">
        <v>362.03140837791977</v>
      </c>
      <c r="J190" s="272">
        <v>236.51252931428337</v>
      </c>
      <c r="K190" s="272">
        <v>290.90404357519247</v>
      </c>
      <c r="L190" s="272">
        <v>530.6551466870726</v>
      </c>
    </row>
    <row r="191" spans="2:12" x14ac:dyDescent="0.35">
      <c r="B191" s="271">
        <v>44264</v>
      </c>
      <c r="C191" s="272">
        <v>19.457448346363638</v>
      </c>
      <c r="D191" s="272">
        <v>25.814314561272727</v>
      </c>
      <c r="E191" s="272">
        <v>63.486728015909087</v>
      </c>
      <c r="F191" s="272">
        <v>171.3004447090909</v>
      </c>
      <c r="G191" s="272">
        <v>0</v>
      </c>
      <c r="H191" s="272">
        <v>7.3873269024651682</v>
      </c>
      <c r="I191" s="272">
        <v>359.94218946664705</v>
      </c>
      <c r="J191" s="272">
        <v>234.73575767973793</v>
      </c>
      <c r="K191" s="272">
        <v>288.9712169933743</v>
      </c>
      <c r="L191" s="272">
        <v>530.6551466870726</v>
      </c>
    </row>
    <row r="192" spans="2:12" x14ac:dyDescent="0.35">
      <c r="B192" s="271">
        <v>44265</v>
      </c>
      <c r="C192" s="272">
        <v>19.393458188181818</v>
      </c>
      <c r="D192" s="272">
        <v>25.775821137636367</v>
      </c>
      <c r="E192" s="272">
        <v>63.314096994272724</v>
      </c>
      <c r="F192" s="272">
        <v>169.92463962727274</v>
      </c>
      <c r="G192" s="272">
        <v>0</v>
      </c>
      <c r="H192" s="272">
        <v>7.3873269024651682</v>
      </c>
      <c r="I192" s="272">
        <v>357.98145488501063</v>
      </c>
      <c r="J192" s="272">
        <v>233.23971836319245</v>
      </c>
      <c r="K192" s="272">
        <v>287.32029730246518</v>
      </c>
      <c r="L192" s="272">
        <v>530.6551466870726</v>
      </c>
    </row>
    <row r="193" spans="2:12" x14ac:dyDescent="0.35">
      <c r="B193" s="271">
        <v>44266</v>
      </c>
      <c r="C193" s="272">
        <v>19.356715393636364</v>
      </c>
      <c r="D193" s="272">
        <v>25.752474184090911</v>
      </c>
      <c r="E193" s="272">
        <v>63.149540272454537</v>
      </c>
      <c r="F193" s="272">
        <v>169.03147048181816</v>
      </c>
      <c r="G193" s="272">
        <v>0</v>
      </c>
      <c r="H193" s="272">
        <v>7.3873269024651682</v>
      </c>
      <c r="I193" s="272">
        <v>356.5532180193743</v>
      </c>
      <c r="J193" s="272">
        <v>231.3475022673743</v>
      </c>
      <c r="K193" s="272">
        <v>286.2024816933743</v>
      </c>
      <c r="L193" s="272">
        <v>530.6551466870726</v>
      </c>
    </row>
    <row r="194" spans="2:12" x14ac:dyDescent="0.35">
      <c r="B194" s="271">
        <v>44267</v>
      </c>
      <c r="C194" s="272">
        <v>18.534061166363639</v>
      </c>
      <c r="D194" s="272">
        <v>24.920718159272727</v>
      </c>
      <c r="E194" s="272">
        <v>58.878544949090909</v>
      </c>
      <c r="F194" s="272">
        <v>168.14051165454546</v>
      </c>
      <c r="G194" s="272">
        <v>0</v>
      </c>
      <c r="H194" s="272">
        <v>7.3873269024651682</v>
      </c>
      <c r="I194" s="272">
        <v>349.59582014937428</v>
      </c>
      <c r="J194" s="272">
        <v>224.05529184755613</v>
      </c>
      <c r="K194" s="272">
        <v>279.38611728428339</v>
      </c>
      <c r="L194" s="272">
        <v>530.6551466870726</v>
      </c>
    </row>
    <row r="195" spans="2:12" x14ac:dyDescent="0.35">
      <c r="B195" s="271">
        <v>44268</v>
      </c>
      <c r="C195" s="272">
        <v>16.169215826363637</v>
      </c>
      <c r="D195" s="272">
        <v>24.084276465181816</v>
      </c>
      <c r="E195" s="272">
        <v>47.278224168818177</v>
      </c>
      <c r="F195" s="272">
        <v>159.40845961818184</v>
      </c>
      <c r="G195" s="272">
        <v>0</v>
      </c>
      <c r="H195" s="272">
        <v>7.3873269024651682</v>
      </c>
      <c r="I195" s="272">
        <v>323.53068714646514</v>
      </c>
      <c r="J195" s="272">
        <v>202.48504282355606</v>
      </c>
      <c r="K195" s="272">
        <v>255.85245743882879</v>
      </c>
      <c r="L195" s="272">
        <v>530.6551466870726</v>
      </c>
    </row>
    <row r="196" spans="2:12" x14ac:dyDescent="0.35">
      <c r="B196" s="271">
        <v>44269</v>
      </c>
      <c r="C196" s="272">
        <v>15.759651425454546</v>
      </c>
      <c r="D196" s="272">
        <v>23.707818400272728</v>
      </c>
      <c r="E196" s="272">
        <v>45.555103317727273</v>
      </c>
      <c r="F196" s="272">
        <v>156.45148222727272</v>
      </c>
      <c r="G196" s="272">
        <v>0</v>
      </c>
      <c r="H196" s="272">
        <v>7.3873269024651682</v>
      </c>
      <c r="I196" s="272">
        <v>316.94448661110152</v>
      </c>
      <c r="J196" s="272">
        <v>197.19858781791973</v>
      </c>
      <c r="K196" s="272">
        <v>250.38633672973791</v>
      </c>
      <c r="L196" s="272">
        <v>530.6551466870726</v>
      </c>
    </row>
    <row r="197" spans="2:12" x14ac:dyDescent="0.35">
      <c r="B197" s="271">
        <v>44270</v>
      </c>
      <c r="C197" s="272">
        <v>19.175442997272725</v>
      </c>
      <c r="D197" s="272">
        <v>25.632708784636364</v>
      </c>
      <c r="E197" s="272">
        <v>62.487055694818189</v>
      </c>
      <c r="F197" s="272">
        <v>165.02675175454544</v>
      </c>
      <c r="G197" s="272">
        <v>0</v>
      </c>
      <c r="H197" s="272">
        <v>7.3873269024651682</v>
      </c>
      <c r="I197" s="272">
        <v>351.58598863773796</v>
      </c>
      <c r="J197" s="272">
        <v>224.82887431991975</v>
      </c>
      <c r="K197" s="272">
        <v>281.2342405933743</v>
      </c>
      <c r="L197" s="272">
        <v>530.6551466870726</v>
      </c>
    </row>
    <row r="198" spans="2:12" x14ac:dyDescent="0.35">
      <c r="B198" s="271">
        <v>44271</v>
      </c>
      <c r="C198" s="272">
        <v>19.15225788181818</v>
      </c>
      <c r="D198" s="272">
        <v>25.616292079818184</v>
      </c>
      <c r="E198" s="272">
        <v>62.332609584999993</v>
      </c>
      <c r="F198" s="272">
        <v>164.53116172727275</v>
      </c>
      <c r="G198" s="272">
        <v>0</v>
      </c>
      <c r="H198" s="272">
        <v>8.3107427652733143</v>
      </c>
      <c r="I198" s="272">
        <v>351.51238961545511</v>
      </c>
      <c r="J198" s="272">
        <v>224.28577748172785</v>
      </c>
      <c r="K198" s="272">
        <v>281.46801850163695</v>
      </c>
      <c r="L198" s="272">
        <v>530.6551466870726</v>
      </c>
    </row>
    <row r="199" spans="2:12" x14ac:dyDescent="0.35">
      <c r="B199" s="271">
        <v>44272</v>
      </c>
      <c r="C199" s="272">
        <v>19.135889007272727</v>
      </c>
      <c r="D199" s="272">
        <v>25.600075770727269</v>
      </c>
      <c r="E199" s="272">
        <v>62.176860806454549</v>
      </c>
      <c r="F199" s="272">
        <v>164.34393910909091</v>
      </c>
      <c r="G199" s="272">
        <v>0</v>
      </c>
      <c r="H199" s="272">
        <v>9.2341586280814596</v>
      </c>
      <c r="I199" s="272">
        <v>351.1460910517178</v>
      </c>
      <c r="J199" s="272">
        <v>224.35569989899051</v>
      </c>
      <c r="K199" s="272">
        <v>282.01587778262689</v>
      </c>
      <c r="L199" s="272">
        <v>530.6551466870726</v>
      </c>
    </row>
    <row r="200" spans="2:12" x14ac:dyDescent="0.35">
      <c r="B200" s="271">
        <v>44273</v>
      </c>
      <c r="C200" s="272">
        <v>19.112681890000001</v>
      </c>
      <c r="D200" s="272">
        <v>25.586635575818182</v>
      </c>
      <c r="E200" s="272">
        <v>62.023108698272729</v>
      </c>
      <c r="F200" s="272">
        <v>163.51270637272728</v>
      </c>
      <c r="G200" s="272">
        <v>0</v>
      </c>
      <c r="H200" s="272">
        <v>10.157574490889607</v>
      </c>
      <c r="I200" s="272">
        <v>350.25612542507145</v>
      </c>
      <c r="J200" s="272">
        <v>223.96168525779871</v>
      </c>
      <c r="K200" s="272">
        <v>281.91766148179869</v>
      </c>
      <c r="L200" s="272">
        <v>530.6551466870726</v>
      </c>
    </row>
    <row r="201" spans="2:12" x14ac:dyDescent="0.35">
      <c r="B201" s="271">
        <v>44274</v>
      </c>
      <c r="C201" s="272">
        <v>18.325884517272726</v>
      </c>
      <c r="D201" s="272">
        <v>24.776074827181819</v>
      </c>
      <c r="E201" s="272">
        <v>57.865470199363635</v>
      </c>
      <c r="F201" s="272">
        <v>162.84060276363635</v>
      </c>
      <c r="G201" s="272">
        <v>0</v>
      </c>
      <c r="H201" s="272">
        <v>11.080990353697752</v>
      </c>
      <c r="I201" s="272">
        <v>344.13094296160688</v>
      </c>
      <c r="J201" s="272">
        <v>217.99453518760686</v>
      </c>
      <c r="K201" s="272">
        <v>276.41397711733413</v>
      </c>
      <c r="L201" s="272">
        <v>530.6551466870726</v>
      </c>
    </row>
    <row r="202" spans="2:12" x14ac:dyDescent="0.35">
      <c r="B202" s="271">
        <v>44275</v>
      </c>
      <c r="C202" s="272">
        <v>16.009896066363638</v>
      </c>
      <c r="D202" s="272">
        <v>23.964106724454549</v>
      </c>
      <c r="E202" s="272">
        <v>46.483761472363639</v>
      </c>
      <c r="F202" s="272">
        <v>155.21153455454544</v>
      </c>
      <c r="G202" s="272">
        <v>0</v>
      </c>
      <c r="H202" s="272">
        <v>12.004406216505899</v>
      </c>
      <c r="I202" s="272">
        <v>318.70417930668771</v>
      </c>
      <c r="J202" s="272">
        <v>198.84869120050593</v>
      </c>
      <c r="K202" s="272">
        <v>255.19865948923319</v>
      </c>
      <c r="L202" s="272">
        <v>530.6551466870726</v>
      </c>
    </row>
    <row r="203" spans="2:12" x14ac:dyDescent="0.35">
      <c r="B203" s="271">
        <v>44276</v>
      </c>
      <c r="C203" s="272">
        <v>15.576025657272726</v>
      </c>
      <c r="D203" s="272">
        <v>23.568360814909092</v>
      </c>
      <c r="E203" s="272">
        <v>44.7635001149091</v>
      </c>
      <c r="F203" s="272">
        <v>151.59208074545452</v>
      </c>
      <c r="G203" s="272">
        <v>0</v>
      </c>
      <c r="H203" s="272">
        <v>12.004406216505899</v>
      </c>
      <c r="I203" s="272">
        <v>310.88813742641497</v>
      </c>
      <c r="J203" s="272">
        <v>194.07637142141493</v>
      </c>
      <c r="K203" s="272">
        <v>249.02932800741496</v>
      </c>
      <c r="L203" s="272">
        <v>530.6551466870726</v>
      </c>
    </row>
    <row r="204" spans="2:12" x14ac:dyDescent="0.35">
      <c r="B204" s="271">
        <v>44277</v>
      </c>
      <c r="C204" s="272">
        <v>18.930877066363635</v>
      </c>
      <c r="D204" s="272">
        <v>25.462561477545453</v>
      </c>
      <c r="E204" s="272">
        <v>61.358362468545458</v>
      </c>
      <c r="F204" s="272">
        <v>159.39846024545454</v>
      </c>
      <c r="G204" s="272">
        <v>0</v>
      </c>
      <c r="H204" s="272">
        <v>12.004406216505899</v>
      </c>
      <c r="I204" s="272">
        <v>342.21823269377865</v>
      </c>
      <c r="J204" s="272">
        <v>220.87498336605137</v>
      </c>
      <c r="K204" s="272">
        <v>278.67962193468776</v>
      </c>
      <c r="L204" s="272">
        <v>530.6551466870726</v>
      </c>
    </row>
    <row r="205" spans="2:12" x14ac:dyDescent="0.35">
      <c r="B205" s="271">
        <v>44278</v>
      </c>
      <c r="C205" s="272">
        <v>18.84606123090909</v>
      </c>
      <c r="D205" s="272">
        <v>25.407246752000002</v>
      </c>
      <c r="E205" s="272">
        <v>61.177768138272725</v>
      </c>
      <c r="F205" s="272">
        <v>157.52797476363637</v>
      </c>
      <c r="G205" s="272">
        <v>0</v>
      </c>
      <c r="H205" s="272">
        <v>12.004406216505899</v>
      </c>
      <c r="I205" s="272">
        <v>338.94067287850589</v>
      </c>
      <c r="J205" s="272">
        <v>219.46004390814227</v>
      </c>
      <c r="K205" s="272">
        <v>276.48841156196045</v>
      </c>
      <c r="L205" s="272">
        <v>530.6551466870726</v>
      </c>
    </row>
    <row r="206" spans="2:12" x14ac:dyDescent="0.35">
      <c r="B206" s="271">
        <v>44279</v>
      </c>
      <c r="C206" s="272">
        <v>18.73385429</v>
      </c>
      <c r="D206" s="272">
        <v>25.336382414636365</v>
      </c>
      <c r="E206" s="272">
        <v>60.990860830000003</v>
      </c>
      <c r="F206" s="272">
        <v>155.27063409090908</v>
      </c>
      <c r="G206" s="272">
        <v>0</v>
      </c>
      <c r="H206" s="272">
        <v>12.004406216505899</v>
      </c>
      <c r="I206" s="272">
        <v>335.84826157105135</v>
      </c>
      <c r="J206" s="272">
        <v>218.07263995286951</v>
      </c>
      <c r="K206" s="272">
        <v>273.86109229832408</v>
      </c>
      <c r="L206" s="272">
        <v>530.6551466870726</v>
      </c>
    </row>
    <row r="207" spans="2:12" x14ac:dyDescent="0.35">
      <c r="B207" s="271">
        <v>44280</v>
      </c>
      <c r="C207" s="272">
        <v>18.628437189090906</v>
      </c>
      <c r="D207" s="272">
        <v>25.264542552454543</v>
      </c>
      <c r="E207" s="272">
        <v>60.802489465181814</v>
      </c>
      <c r="F207" s="272">
        <v>153.01642423636363</v>
      </c>
      <c r="G207" s="272">
        <v>0</v>
      </c>
      <c r="H207" s="272">
        <v>12.004406216505899</v>
      </c>
      <c r="I207" s="272">
        <v>332.45421606059682</v>
      </c>
      <c r="J207" s="272">
        <v>216.07210360486954</v>
      </c>
      <c r="K207" s="272">
        <v>271.2412541165059</v>
      </c>
      <c r="L207" s="272">
        <v>530.6551466870726</v>
      </c>
    </row>
    <row r="208" spans="2:12" x14ac:dyDescent="0.35">
      <c r="B208" s="271">
        <v>44281</v>
      </c>
      <c r="C208" s="272">
        <v>17.801756812727273</v>
      </c>
      <c r="D208" s="272">
        <v>24.41921910590909</v>
      </c>
      <c r="E208" s="272">
        <v>56.722173241818183</v>
      </c>
      <c r="F208" s="272">
        <v>150.9802873909091</v>
      </c>
      <c r="G208" s="272">
        <v>0</v>
      </c>
      <c r="H208" s="272">
        <v>12.004406216505899</v>
      </c>
      <c r="I208" s="272">
        <v>323.57756092414229</v>
      </c>
      <c r="J208" s="272">
        <v>208.28677692486957</v>
      </c>
      <c r="K208" s="272">
        <v>263.45279722559684</v>
      </c>
      <c r="L208" s="272">
        <v>530.6551466870726</v>
      </c>
    </row>
    <row r="209" spans="2:12" x14ac:dyDescent="0.35">
      <c r="B209" s="271">
        <v>44282</v>
      </c>
      <c r="C209" s="272">
        <v>15.505155150909092</v>
      </c>
      <c r="D209" s="272">
        <v>23.591094670090907</v>
      </c>
      <c r="E209" s="272">
        <v>45.526859914727275</v>
      </c>
      <c r="F209" s="272">
        <v>142.66752462727274</v>
      </c>
      <c r="G209" s="272">
        <v>0</v>
      </c>
      <c r="H209" s="272">
        <v>12.004406216505899</v>
      </c>
      <c r="I209" s="272">
        <v>297.46696581105135</v>
      </c>
      <c r="J209" s="272">
        <v>187.75072767577865</v>
      </c>
      <c r="K209" s="272">
        <v>240.81999503468774</v>
      </c>
      <c r="L209" s="272">
        <v>530.6551466870726</v>
      </c>
    </row>
    <row r="210" spans="2:12" x14ac:dyDescent="0.35">
      <c r="B210" s="271">
        <v>44283</v>
      </c>
      <c r="C210" s="272">
        <v>15.077495370000001</v>
      </c>
      <c r="D210" s="272">
        <v>23.20355775627273</v>
      </c>
      <c r="E210" s="272">
        <v>43.823252629181816</v>
      </c>
      <c r="F210" s="272">
        <v>139.04212099999998</v>
      </c>
      <c r="G210" s="272">
        <v>0</v>
      </c>
      <c r="H210" s="272">
        <v>12.004406216505899</v>
      </c>
      <c r="I210" s="272">
        <v>289.92014650341497</v>
      </c>
      <c r="J210" s="272">
        <v>182.07610511214227</v>
      </c>
      <c r="K210" s="272">
        <v>234.67578742559681</v>
      </c>
      <c r="L210" s="272">
        <v>530.6551466870726</v>
      </c>
    </row>
    <row r="211" spans="2:12" x14ac:dyDescent="0.35">
      <c r="B211" s="271">
        <v>44284</v>
      </c>
      <c r="C211" s="272">
        <v>18.315828646363638</v>
      </c>
      <c r="D211" s="272">
        <v>25.054113917727275</v>
      </c>
      <c r="E211" s="272">
        <v>60.09071708636364</v>
      </c>
      <c r="F211" s="272">
        <v>146.05168960909091</v>
      </c>
      <c r="G211" s="272">
        <v>0</v>
      </c>
      <c r="H211" s="272">
        <v>12.004406216505899</v>
      </c>
      <c r="I211" s="272">
        <v>320.68563645723316</v>
      </c>
      <c r="J211" s="272">
        <v>207.25726491286954</v>
      </c>
      <c r="K211" s="272">
        <v>263.04170993468773</v>
      </c>
      <c r="L211" s="272">
        <v>530.6551466870726</v>
      </c>
    </row>
    <row r="212" spans="2:12" x14ac:dyDescent="0.35">
      <c r="B212" s="271">
        <v>44285</v>
      </c>
      <c r="C212" s="272">
        <v>18.258129635454544</v>
      </c>
      <c r="D212" s="272">
        <v>25.017930731</v>
      </c>
      <c r="E212" s="272">
        <v>59.923360637181823</v>
      </c>
      <c r="F212" s="272">
        <v>144.85102334545456</v>
      </c>
      <c r="G212" s="272">
        <v>0.33</v>
      </c>
      <c r="H212" s="272">
        <v>12.004406216505899</v>
      </c>
      <c r="I212" s="272">
        <v>318.62407081868776</v>
      </c>
      <c r="J212" s="272">
        <v>205.50545325323318</v>
      </c>
      <c r="K212" s="272">
        <v>261.90980502559682</v>
      </c>
      <c r="L212" s="272">
        <v>530.6551466870726</v>
      </c>
    </row>
    <row r="213" spans="2:12" x14ac:dyDescent="0.35">
      <c r="B213" s="271">
        <v>44286</v>
      </c>
      <c r="C213" s="272">
        <v>0</v>
      </c>
      <c r="D213" s="272">
        <v>22.074212417727271</v>
      </c>
      <c r="E213" s="272">
        <v>33.307072314272723</v>
      </c>
      <c r="F213" s="272">
        <v>144.59428018181819</v>
      </c>
      <c r="G213" s="272">
        <v>0.7599999999999999</v>
      </c>
      <c r="H213" s="272">
        <v>12.004406216505899</v>
      </c>
      <c r="I213" s="272">
        <v>268.35113848159676</v>
      </c>
      <c r="J213" s="272">
        <v>160.47346045105132</v>
      </c>
      <c r="K213" s="272">
        <v>214.26492558923314</v>
      </c>
      <c r="L213" s="272">
        <v>530.6551466870726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2:C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3C38-8E4D-4A0C-825E-89CFDCDAD3C9}">
  <sheetPr>
    <tabColor rgb="FF92D050"/>
  </sheetPr>
  <dimension ref="A1:E214"/>
  <sheetViews>
    <sheetView showGridLines="0" topLeftCell="A3" zoomScale="70" zoomScaleNormal="70" workbookViewId="0">
      <selection activeCell="E32" sqref="E32"/>
    </sheetView>
  </sheetViews>
  <sheetFormatPr defaultColWidth="9.1796875" defaultRowHeight="14.5" x14ac:dyDescent="0.35"/>
  <cols>
    <col min="1" max="1" width="4.453125" style="273" customWidth="1"/>
    <col min="2" max="5" width="27.1796875" style="273" customWidth="1"/>
    <col min="6" max="16384" width="9.1796875" style="273"/>
  </cols>
  <sheetData>
    <row r="1" spans="1:2" x14ac:dyDescent="0.35">
      <c r="A1" s="354" t="s">
        <v>612</v>
      </c>
      <c r="B1" s="355"/>
    </row>
    <row r="2" spans="1:2" x14ac:dyDescent="0.35">
      <c r="A2" s="356"/>
      <c r="B2" s="356"/>
    </row>
    <row r="31" spans="2:5" s="275" customFormat="1" ht="36" customHeight="1" x14ac:dyDescent="0.35">
      <c r="B31" s="274" t="s">
        <v>613</v>
      </c>
      <c r="C31" s="274" t="s">
        <v>614</v>
      </c>
      <c r="D31" s="274" t="s">
        <v>615</v>
      </c>
      <c r="E31" s="274" t="s">
        <v>616</v>
      </c>
    </row>
    <row r="32" spans="2:5" x14ac:dyDescent="0.35">
      <c r="B32" s="276" t="s">
        <v>69</v>
      </c>
      <c r="C32" s="277">
        <v>2635.7849999999994</v>
      </c>
      <c r="D32" s="277">
        <v>2635.7849999999994</v>
      </c>
      <c r="E32" s="277">
        <v>3209.4525004554557</v>
      </c>
    </row>
    <row r="33" spans="2:5" x14ac:dyDescent="0.35">
      <c r="B33" s="276" t="s">
        <v>602</v>
      </c>
      <c r="C33" s="277">
        <v>4482.1005567379325</v>
      </c>
      <c r="D33" s="277">
        <v>4497.7794480752782</v>
      </c>
      <c r="E33" s="277">
        <v>4492.5120175250004</v>
      </c>
    </row>
    <row r="34" spans="2:5" x14ac:dyDescent="0.35">
      <c r="B34" s="276" t="s">
        <v>533</v>
      </c>
      <c r="C34" s="277">
        <v>10616.374298434408</v>
      </c>
      <c r="D34" s="277">
        <v>10625.920040048404</v>
      </c>
      <c r="E34" s="277">
        <v>11007.382326268364</v>
      </c>
    </row>
    <row r="35" spans="2:5" x14ac:dyDescent="0.35">
      <c r="B35" s="276" t="s">
        <v>603</v>
      </c>
      <c r="C35" s="277">
        <v>30695.935328272728</v>
      </c>
      <c r="D35" s="277">
        <v>30935.926256769078</v>
      </c>
      <c r="E35" s="277">
        <v>29671.149588027267</v>
      </c>
    </row>
    <row r="36" spans="2:5" x14ac:dyDescent="0.35">
      <c r="B36" s="276" t="s">
        <v>159</v>
      </c>
      <c r="C36" s="277">
        <v>460.75400000000013</v>
      </c>
      <c r="D36" s="277">
        <v>460.75400000000013</v>
      </c>
      <c r="E36" s="277">
        <v>484.02000000000004</v>
      </c>
    </row>
    <row r="37" spans="2:5" x14ac:dyDescent="0.35">
      <c r="B37" s="276" t="s">
        <v>536</v>
      </c>
      <c r="C37" s="277">
        <v>1359.9390000000005</v>
      </c>
      <c r="D37" s="277">
        <v>1359.9390000000005</v>
      </c>
      <c r="E37" s="277">
        <v>1723.0940000000046</v>
      </c>
    </row>
    <row r="39" spans="2:5" x14ac:dyDescent="0.35">
      <c r="B39" s="278"/>
      <c r="C39" s="279"/>
      <c r="D39" s="279"/>
      <c r="E39" s="279"/>
    </row>
    <row r="40" spans="2:5" x14ac:dyDescent="0.35">
      <c r="B40" s="278"/>
      <c r="C40" s="279"/>
      <c r="D40" s="279"/>
      <c r="E40" s="279"/>
    </row>
    <row r="41" spans="2:5" x14ac:dyDescent="0.35">
      <c r="B41" s="278"/>
      <c r="C41" s="279"/>
      <c r="D41" s="279"/>
      <c r="E41" s="279"/>
    </row>
    <row r="42" spans="2:5" x14ac:dyDescent="0.35">
      <c r="B42" s="278"/>
      <c r="C42" s="279"/>
      <c r="D42" s="279"/>
      <c r="E42" s="279"/>
    </row>
    <row r="43" spans="2:5" x14ac:dyDescent="0.35">
      <c r="B43" s="278"/>
      <c r="C43" s="279"/>
      <c r="D43" s="279"/>
      <c r="E43" s="279"/>
    </row>
    <row r="44" spans="2:5" x14ac:dyDescent="0.35">
      <c r="B44" s="278"/>
      <c r="C44" s="279"/>
      <c r="D44" s="279"/>
      <c r="E44" s="279"/>
    </row>
    <row r="45" spans="2:5" x14ac:dyDescent="0.35">
      <c r="B45" s="278"/>
      <c r="C45" s="279"/>
      <c r="D45" s="279"/>
      <c r="E45" s="279"/>
    </row>
    <row r="46" spans="2:5" x14ac:dyDescent="0.35">
      <c r="B46" s="278"/>
      <c r="C46" s="279"/>
      <c r="D46" s="279"/>
      <c r="E46" s="279"/>
    </row>
    <row r="47" spans="2:5" x14ac:dyDescent="0.35">
      <c r="B47" s="278"/>
      <c r="C47" s="279"/>
      <c r="D47" s="279"/>
      <c r="E47" s="279"/>
    </row>
    <row r="48" spans="2:5" x14ac:dyDescent="0.35">
      <c r="B48" s="278"/>
      <c r="C48" s="279"/>
      <c r="D48" s="279"/>
      <c r="E48" s="279"/>
    </row>
    <row r="49" spans="2:5" x14ac:dyDescent="0.35">
      <c r="B49" s="278"/>
      <c r="C49" s="279"/>
      <c r="D49" s="279"/>
      <c r="E49" s="279"/>
    </row>
    <row r="50" spans="2:5" x14ac:dyDescent="0.35">
      <c r="B50" s="278"/>
      <c r="C50" s="279"/>
      <c r="D50" s="279"/>
      <c r="E50" s="279"/>
    </row>
    <row r="51" spans="2:5" x14ac:dyDescent="0.35">
      <c r="B51" s="278"/>
      <c r="C51" s="279"/>
      <c r="D51" s="279"/>
      <c r="E51" s="279"/>
    </row>
    <row r="52" spans="2:5" x14ac:dyDescent="0.35">
      <c r="B52" s="278"/>
      <c r="C52" s="279"/>
      <c r="D52" s="279"/>
      <c r="E52" s="279"/>
    </row>
    <row r="53" spans="2:5" x14ac:dyDescent="0.35">
      <c r="B53" s="278"/>
      <c r="C53" s="279"/>
      <c r="D53" s="279"/>
      <c r="E53" s="279"/>
    </row>
    <row r="54" spans="2:5" x14ac:dyDescent="0.35">
      <c r="B54" s="278"/>
      <c r="C54" s="279"/>
      <c r="D54" s="279"/>
      <c r="E54" s="279"/>
    </row>
    <row r="55" spans="2:5" x14ac:dyDescent="0.35">
      <c r="B55" s="278"/>
      <c r="C55" s="279"/>
      <c r="D55" s="279"/>
      <c r="E55" s="279"/>
    </row>
    <row r="56" spans="2:5" x14ac:dyDescent="0.35">
      <c r="B56" s="278"/>
      <c r="C56" s="279"/>
      <c r="D56" s="279"/>
      <c r="E56" s="279"/>
    </row>
    <row r="57" spans="2:5" x14ac:dyDescent="0.35">
      <c r="B57" s="278"/>
      <c r="C57" s="279"/>
      <c r="D57" s="279"/>
      <c r="E57" s="279"/>
    </row>
    <row r="58" spans="2:5" x14ac:dyDescent="0.35">
      <c r="B58" s="278"/>
      <c r="C58" s="279"/>
      <c r="D58" s="279"/>
      <c r="E58" s="279"/>
    </row>
    <row r="59" spans="2:5" x14ac:dyDescent="0.35">
      <c r="B59" s="278"/>
      <c r="C59" s="279"/>
      <c r="D59" s="279"/>
      <c r="E59" s="279"/>
    </row>
    <row r="60" spans="2:5" x14ac:dyDescent="0.35">
      <c r="B60" s="278"/>
      <c r="C60" s="279"/>
      <c r="D60" s="279"/>
      <c r="E60" s="279"/>
    </row>
    <row r="61" spans="2:5" x14ac:dyDescent="0.35">
      <c r="B61" s="278"/>
      <c r="C61" s="279"/>
      <c r="D61" s="279"/>
      <c r="E61" s="279"/>
    </row>
    <row r="62" spans="2:5" x14ac:dyDescent="0.35">
      <c r="B62" s="278"/>
      <c r="C62" s="279"/>
      <c r="D62" s="279"/>
      <c r="E62" s="279"/>
    </row>
    <row r="63" spans="2:5" x14ac:dyDescent="0.35">
      <c r="B63" s="278"/>
      <c r="C63" s="279"/>
      <c r="D63" s="279"/>
      <c r="E63" s="279"/>
    </row>
    <row r="64" spans="2:5" x14ac:dyDescent="0.35">
      <c r="B64" s="278"/>
      <c r="C64" s="279"/>
      <c r="D64" s="279"/>
      <c r="E64" s="279"/>
    </row>
    <row r="65" spans="2:5" x14ac:dyDescent="0.35">
      <c r="B65" s="278"/>
      <c r="C65" s="279"/>
      <c r="D65" s="279"/>
      <c r="E65" s="279"/>
    </row>
    <row r="66" spans="2:5" x14ac:dyDescent="0.35">
      <c r="B66" s="278"/>
      <c r="C66" s="279"/>
      <c r="D66" s="279"/>
      <c r="E66" s="279"/>
    </row>
    <row r="67" spans="2:5" x14ac:dyDescent="0.35">
      <c r="B67" s="278"/>
      <c r="C67" s="279"/>
      <c r="D67" s="279"/>
      <c r="E67" s="279"/>
    </row>
    <row r="68" spans="2:5" x14ac:dyDescent="0.35">
      <c r="B68" s="278"/>
      <c r="C68" s="279"/>
      <c r="D68" s="279"/>
      <c r="E68" s="279"/>
    </row>
    <row r="69" spans="2:5" x14ac:dyDescent="0.35">
      <c r="B69" s="278"/>
      <c r="C69" s="279"/>
      <c r="D69" s="279"/>
      <c r="E69" s="279"/>
    </row>
    <row r="70" spans="2:5" x14ac:dyDescent="0.35">
      <c r="B70" s="278"/>
      <c r="C70" s="279"/>
      <c r="D70" s="279"/>
      <c r="E70" s="279"/>
    </row>
    <row r="71" spans="2:5" x14ac:dyDescent="0.35">
      <c r="B71" s="278"/>
      <c r="C71" s="279"/>
      <c r="D71" s="279"/>
      <c r="E71" s="279"/>
    </row>
    <row r="72" spans="2:5" x14ac:dyDescent="0.35">
      <c r="B72" s="278"/>
      <c r="C72" s="279"/>
      <c r="D72" s="279"/>
      <c r="E72" s="279"/>
    </row>
    <row r="73" spans="2:5" x14ac:dyDescent="0.35">
      <c r="B73" s="278"/>
      <c r="C73" s="279"/>
      <c r="D73" s="279"/>
      <c r="E73" s="279"/>
    </row>
    <row r="74" spans="2:5" x14ac:dyDescent="0.35">
      <c r="B74" s="278"/>
      <c r="C74" s="279"/>
      <c r="D74" s="279"/>
      <c r="E74" s="279"/>
    </row>
    <row r="75" spans="2:5" x14ac:dyDescent="0.35">
      <c r="B75" s="278"/>
      <c r="C75" s="279"/>
      <c r="D75" s="279"/>
      <c r="E75" s="279"/>
    </row>
    <row r="76" spans="2:5" x14ac:dyDescent="0.35">
      <c r="B76" s="278"/>
      <c r="C76" s="279"/>
      <c r="D76" s="279"/>
      <c r="E76" s="279"/>
    </row>
    <row r="77" spans="2:5" x14ac:dyDescent="0.35">
      <c r="B77" s="278"/>
      <c r="C77" s="279"/>
      <c r="D77" s="279"/>
      <c r="E77" s="279"/>
    </row>
    <row r="78" spans="2:5" x14ac:dyDescent="0.35">
      <c r="B78" s="278"/>
      <c r="C78" s="279"/>
      <c r="D78" s="279"/>
      <c r="E78" s="279"/>
    </row>
    <row r="79" spans="2:5" x14ac:dyDescent="0.35">
      <c r="B79" s="278"/>
      <c r="C79" s="279"/>
      <c r="D79" s="279"/>
      <c r="E79" s="279"/>
    </row>
    <row r="80" spans="2:5" x14ac:dyDescent="0.35">
      <c r="B80" s="278"/>
      <c r="C80" s="279"/>
      <c r="D80" s="279"/>
      <c r="E80" s="279"/>
    </row>
    <row r="81" spans="2:5" x14ac:dyDescent="0.35">
      <c r="B81" s="278"/>
      <c r="C81" s="279"/>
      <c r="D81" s="279"/>
      <c r="E81" s="279"/>
    </row>
    <row r="82" spans="2:5" x14ac:dyDescent="0.35">
      <c r="B82" s="278"/>
      <c r="C82" s="279"/>
      <c r="D82" s="279"/>
      <c r="E82" s="279"/>
    </row>
    <row r="83" spans="2:5" x14ac:dyDescent="0.35">
      <c r="B83" s="278"/>
      <c r="C83" s="279"/>
      <c r="D83" s="279"/>
      <c r="E83" s="279"/>
    </row>
    <row r="84" spans="2:5" x14ac:dyDescent="0.35">
      <c r="B84" s="278"/>
      <c r="C84" s="279"/>
      <c r="D84" s="279"/>
      <c r="E84" s="279"/>
    </row>
    <row r="85" spans="2:5" x14ac:dyDescent="0.35">
      <c r="B85" s="278"/>
      <c r="C85" s="279"/>
      <c r="D85" s="279"/>
      <c r="E85" s="279"/>
    </row>
    <row r="86" spans="2:5" x14ac:dyDescent="0.35">
      <c r="B86" s="278"/>
      <c r="C86" s="279"/>
      <c r="D86" s="279"/>
      <c r="E86" s="279"/>
    </row>
    <row r="87" spans="2:5" x14ac:dyDescent="0.35">
      <c r="B87" s="278"/>
      <c r="C87" s="279"/>
      <c r="D87" s="279"/>
      <c r="E87" s="279"/>
    </row>
    <row r="88" spans="2:5" x14ac:dyDescent="0.35">
      <c r="B88" s="278"/>
      <c r="C88" s="279"/>
      <c r="D88" s="279"/>
      <c r="E88" s="279"/>
    </row>
    <row r="89" spans="2:5" x14ac:dyDescent="0.35">
      <c r="B89" s="278"/>
      <c r="C89" s="279"/>
      <c r="D89" s="279"/>
      <c r="E89" s="279"/>
    </row>
    <row r="90" spans="2:5" x14ac:dyDescent="0.35">
      <c r="B90" s="278"/>
      <c r="C90" s="279"/>
      <c r="D90" s="279"/>
      <c r="E90" s="279"/>
    </row>
    <row r="91" spans="2:5" x14ac:dyDescent="0.35">
      <c r="B91" s="278"/>
      <c r="C91" s="279"/>
      <c r="D91" s="279"/>
      <c r="E91" s="279"/>
    </row>
    <row r="92" spans="2:5" x14ac:dyDescent="0.35">
      <c r="B92" s="278"/>
      <c r="C92" s="279"/>
      <c r="D92" s="279"/>
      <c r="E92" s="279"/>
    </row>
    <row r="93" spans="2:5" x14ac:dyDescent="0.35">
      <c r="B93" s="278"/>
      <c r="C93" s="279"/>
      <c r="D93" s="279"/>
      <c r="E93" s="279"/>
    </row>
    <row r="94" spans="2:5" x14ac:dyDescent="0.35">
      <c r="B94" s="278"/>
      <c r="C94" s="279"/>
      <c r="D94" s="279"/>
      <c r="E94" s="279"/>
    </row>
    <row r="95" spans="2:5" x14ac:dyDescent="0.35">
      <c r="B95" s="278"/>
      <c r="C95" s="279"/>
      <c r="D95" s="279"/>
      <c r="E95" s="279"/>
    </row>
    <row r="96" spans="2:5" x14ac:dyDescent="0.35">
      <c r="B96" s="278"/>
      <c r="C96" s="279"/>
      <c r="D96" s="279"/>
      <c r="E96" s="279"/>
    </row>
    <row r="97" spans="2:5" x14ac:dyDescent="0.35">
      <c r="B97" s="278"/>
      <c r="C97" s="279"/>
      <c r="D97" s="279"/>
      <c r="E97" s="279"/>
    </row>
    <row r="98" spans="2:5" x14ac:dyDescent="0.35">
      <c r="B98" s="278"/>
      <c r="C98" s="279"/>
      <c r="D98" s="279"/>
      <c r="E98" s="279"/>
    </row>
    <row r="99" spans="2:5" x14ac:dyDescent="0.35">
      <c r="B99" s="278"/>
      <c r="C99" s="279"/>
      <c r="D99" s="279"/>
      <c r="E99" s="279"/>
    </row>
    <row r="100" spans="2:5" x14ac:dyDescent="0.35">
      <c r="B100" s="278"/>
      <c r="C100" s="279"/>
      <c r="D100" s="279"/>
      <c r="E100" s="279"/>
    </row>
    <row r="101" spans="2:5" x14ac:dyDescent="0.35">
      <c r="B101" s="278"/>
      <c r="C101" s="279"/>
      <c r="D101" s="279"/>
      <c r="E101" s="279"/>
    </row>
    <row r="102" spans="2:5" x14ac:dyDescent="0.35">
      <c r="B102" s="278"/>
      <c r="C102" s="279"/>
      <c r="D102" s="279"/>
      <c r="E102" s="279"/>
    </row>
    <row r="103" spans="2:5" x14ac:dyDescent="0.35">
      <c r="B103" s="278"/>
      <c r="C103" s="279"/>
      <c r="D103" s="279"/>
      <c r="E103" s="279"/>
    </row>
    <row r="104" spans="2:5" x14ac:dyDescent="0.35">
      <c r="B104" s="278"/>
      <c r="C104" s="279"/>
      <c r="D104" s="279"/>
      <c r="E104" s="279"/>
    </row>
    <row r="105" spans="2:5" x14ac:dyDescent="0.35">
      <c r="B105" s="278"/>
      <c r="C105" s="279"/>
      <c r="D105" s="279"/>
      <c r="E105" s="279"/>
    </row>
    <row r="106" spans="2:5" x14ac:dyDescent="0.35">
      <c r="B106" s="278"/>
      <c r="C106" s="279"/>
      <c r="D106" s="279"/>
      <c r="E106" s="279"/>
    </row>
    <row r="107" spans="2:5" x14ac:dyDescent="0.35">
      <c r="B107" s="278"/>
      <c r="C107" s="279"/>
      <c r="D107" s="279"/>
      <c r="E107" s="279"/>
    </row>
    <row r="108" spans="2:5" x14ac:dyDescent="0.35">
      <c r="B108" s="278"/>
      <c r="C108" s="279"/>
      <c r="D108" s="279"/>
      <c r="E108" s="279"/>
    </row>
    <row r="109" spans="2:5" x14ac:dyDescent="0.35">
      <c r="B109" s="278"/>
      <c r="C109" s="279"/>
      <c r="D109" s="279"/>
      <c r="E109" s="279"/>
    </row>
    <row r="110" spans="2:5" x14ac:dyDescent="0.35">
      <c r="B110" s="278"/>
      <c r="C110" s="279"/>
      <c r="D110" s="279"/>
      <c r="E110" s="279"/>
    </row>
    <row r="111" spans="2:5" x14ac:dyDescent="0.35">
      <c r="B111" s="278"/>
      <c r="C111" s="279"/>
      <c r="D111" s="279"/>
      <c r="E111" s="279"/>
    </row>
    <row r="112" spans="2:5" x14ac:dyDescent="0.35">
      <c r="B112" s="278"/>
      <c r="C112" s="279"/>
      <c r="D112" s="279"/>
      <c r="E112" s="279"/>
    </row>
    <row r="113" spans="2:5" x14ac:dyDescent="0.35">
      <c r="B113" s="278"/>
      <c r="C113" s="279"/>
      <c r="D113" s="279"/>
      <c r="E113" s="279"/>
    </row>
    <row r="114" spans="2:5" x14ac:dyDescent="0.35">
      <c r="B114" s="278"/>
      <c r="C114" s="279"/>
      <c r="D114" s="279"/>
      <c r="E114" s="279"/>
    </row>
    <row r="115" spans="2:5" x14ac:dyDescent="0.35">
      <c r="B115" s="278"/>
      <c r="C115" s="279"/>
      <c r="D115" s="279"/>
      <c r="E115" s="279"/>
    </row>
    <row r="116" spans="2:5" x14ac:dyDescent="0.35">
      <c r="B116" s="278"/>
      <c r="C116" s="279"/>
      <c r="D116" s="279"/>
      <c r="E116" s="279"/>
    </row>
    <row r="117" spans="2:5" x14ac:dyDescent="0.35">
      <c r="B117" s="278"/>
      <c r="C117" s="279"/>
      <c r="D117" s="279"/>
      <c r="E117" s="279"/>
    </row>
    <row r="118" spans="2:5" x14ac:dyDescent="0.35">
      <c r="B118" s="278"/>
      <c r="C118" s="279"/>
      <c r="D118" s="279"/>
      <c r="E118" s="279"/>
    </row>
    <row r="119" spans="2:5" x14ac:dyDescent="0.35">
      <c r="B119" s="278"/>
      <c r="C119" s="279"/>
      <c r="D119" s="279"/>
      <c r="E119" s="279"/>
    </row>
    <row r="120" spans="2:5" x14ac:dyDescent="0.35">
      <c r="B120" s="278"/>
      <c r="C120" s="279"/>
      <c r="D120" s="279"/>
      <c r="E120" s="279"/>
    </row>
    <row r="121" spans="2:5" x14ac:dyDescent="0.35">
      <c r="B121" s="278"/>
      <c r="C121" s="279"/>
      <c r="D121" s="279"/>
      <c r="E121" s="279"/>
    </row>
    <row r="122" spans="2:5" x14ac:dyDescent="0.35">
      <c r="B122" s="278"/>
      <c r="C122" s="279"/>
      <c r="D122" s="279"/>
      <c r="E122" s="279"/>
    </row>
    <row r="123" spans="2:5" x14ac:dyDescent="0.35">
      <c r="B123" s="278"/>
      <c r="C123" s="279"/>
      <c r="D123" s="279"/>
      <c r="E123" s="279"/>
    </row>
    <row r="124" spans="2:5" x14ac:dyDescent="0.35">
      <c r="B124" s="278"/>
      <c r="C124" s="279"/>
      <c r="D124" s="279"/>
      <c r="E124" s="279"/>
    </row>
    <row r="125" spans="2:5" x14ac:dyDescent="0.35">
      <c r="B125" s="278"/>
      <c r="C125" s="279"/>
      <c r="D125" s="279"/>
      <c r="E125" s="279"/>
    </row>
    <row r="126" spans="2:5" x14ac:dyDescent="0.35">
      <c r="B126" s="278"/>
      <c r="C126" s="279"/>
      <c r="D126" s="279"/>
      <c r="E126" s="279"/>
    </row>
    <row r="127" spans="2:5" x14ac:dyDescent="0.35">
      <c r="B127" s="278"/>
      <c r="C127" s="279"/>
      <c r="D127" s="279"/>
      <c r="E127" s="279"/>
    </row>
    <row r="128" spans="2:5" x14ac:dyDescent="0.35">
      <c r="B128" s="278"/>
      <c r="C128" s="279"/>
      <c r="D128" s="279"/>
      <c r="E128" s="279"/>
    </row>
    <row r="129" spans="2:5" x14ac:dyDescent="0.35">
      <c r="B129" s="278"/>
      <c r="C129" s="279"/>
      <c r="D129" s="279"/>
      <c r="E129" s="279"/>
    </row>
    <row r="130" spans="2:5" x14ac:dyDescent="0.35">
      <c r="B130" s="278"/>
      <c r="C130" s="279"/>
      <c r="D130" s="279"/>
      <c r="E130" s="279"/>
    </row>
    <row r="131" spans="2:5" x14ac:dyDescent="0.35">
      <c r="B131" s="278"/>
      <c r="C131" s="279"/>
      <c r="D131" s="279"/>
      <c r="E131" s="279"/>
    </row>
    <row r="132" spans="2:5" x14ac:dyDescent="0.35">
      <c r="B132" s="278"/>
      <c r="C132" s="279"/>
      <c r="D132" s="279"/>
      <c r="E132" s="279"/>
    </row>
    <row r="133" spans="2:5" x14ac:dyDescent="0.35">
      <c r="B133" s="278"/>
      <c r="C133" s="279"/>
      <c r="D133" s="279"/>
      <c r="E133" s="279"/>
    </row>
    <row r="134" spans="2:5" x14ac:dyDescent="0.35">
      <c r="B134" s="278"/>
      <c r="C134" s="279"/>
      <c r="D134" s="279"/>
      <c r="E134" s="279"/>
    </row>
    <row r="135" spans="2:5" x14ac:dyDescent="0.35">
      <c r="B135" s="278"/>
      <c r="C135" s="279"/>
      <c r="D135" s="279"/>
      <c r="E135" s="279"/>
    </row>
    <row r="136" spans="2:5" x14ac:dyDescent="0.35">
      <c r="B136" s="278"/>
      <c r="C136" s="279"/>
      <c r="D136" s="279"/>
      <c r="E136" s="279"/>
    </row>
    <row r="137" spans="2:5" x14ac:dyDescent="0.35">
      <c r="B137" s="278"/>
      <c r="C137" s="279"/>
      <c r="D137" s="279"/>
      <c r="E137" s="279"/>
    </row>
    <row r="138" spans="2:5" x14ac:dyDescent="0.35">
      <c r="B138" s="278"/>
      <c r="C138" s="279"/>
      <c r="D138" s="279"/>
      <c r="E138" s="279"/>
    </row>
    <row r="139" spans="2:5" x14ac:dyDescent="0.35">
      <c r="B139" s="278"/>
      <c r="C139" s="279"/>
      <c r="D139" s="279"/>
      <c r="E139" s="279"/>
    </row>
    <row r="140" spans="2:5" x14ac:dyDescent="0.35">
      <c r="B140" s="278"/>
      <c r="C140" s="279"/>
      <c r="D140" s="279"/>
      <c r="E140" s="279"/>
    </row>
    <row r="141" spans="2:5" x14ac:dyDescent="0.35">
      <c r="B141" s="278"/>
      <c r="C141" s="279"/>
      <c r="D141" s="279"/>
      <c r="E141" s="279"/>
    </row>
    <row r="142" spans="2:5" x14ac:dyDescent="0.35">
      <c r="B142" s="278"/>
      <c r="C142" s="279"/>
      <c r="D142" s="279"/>
      <c r="E142" s="279"/>
    </row>
    <row r="143" spans="2:5" x14ac:dyDescent="0.35">
      <c r="B143" s="278"/>
      <c r="C143" s="279"/>
      <c r="D143" s="279"/>
      <c r="E143" s="279"/>
    </row>
    <row r="144" spans="2:5" x14ac:dyDescent="0.35">
      <c r="B144" s="278"/>
      <c r="C144" s="279"/>
      <c r="D144" s="279"/>
      <c r="E144" s="279"/>
    </row>
    <row r="145" spans="2:5" x14ac:dyDescent="0.35">
      <c r="B145" s="278"/>
      <c r="C145" s="279"/>
      <c r="D145" s="279"/>
      <c r="E145" s="279"/>
    </row>
    <row r="146" spans="2:5" x14ac:dyDescent="0.35">
      <c r="B146" s="278"/>
      <c r="C146" s="279"/>
      <c r="D146" s="279"/>
      <c r="E146" s="279"/>
    </row>
    <row r="147" spans="2:5" x14ac:dyDescent="0.35">
      <c r="B147" s="278"/>
      <c r="C147" s="279"/>
      <c r="D147" s="279"/>
      <c r="E147" s="279"/>
    </row>
    <row r="148" spans="2:5" x14ac:dyDescent="0.35">
      <c r="B148" s="278"/>
      <c r="C148" s="279"/>
      <c r="D148" s="279"/>
      <c r="E148" s="279"/>
    </row>
    <row r="149" spans="2:5" x14ac:dyDescent="0.35">
      <c r="B149" s="278"/>
      <c r="C149" s="279"/>
      <c r="D149" s="279"/>
      <c r="E149" s="279"/>
    </row>
    <row r="150" spans="2:5" x14ac:dyDescent="0.35">
      <c r="B150" s="278"/>
      <c r="C150" s="279"/>
      <c r="D150" s="279"/>
      <c r="E150" s="279"/>
    </row>
    <row r="151" spans="2:5" x14ac:dyDescent="0.35">
      <c r="B151" s="278"/>
      <c r="C151" s="279"/>
      <c r="D151" s="279"/>
      <c r="E151" s="279"/>
    </row>
    <row r="152" spans="2:5" x14ac:dyDescent="0.35">
      <c r="B152" s="278"/>
      <c r="C152" s="279"/>
      <c r="D152" s="279"/>
      <c r="E152" s="279"/>
    </row>
    <row r="153" spans="2:5" x14ac:dyDescent="0.35">
      <c r="B153" s="278"/>
      <c r="C153" s="279"/>
      <c r="D153" s="279"/>
      <c r="E153" s="279"/>
    </row>
    <row r="154" spans="2:5" x14ac:dyDescent="0.35">
      <c r="B154" s="278"/>
      <c r="C154" s="279"/>
      <c r="D154" s="279"/>
      <c r="E154" s="279"/>
    </row>
    <row r="155" spans="2:5" x14ac:dyDescent="0.35">
      <c r="B155" s="278"/>
      <c r="C155" s="279"/>
      <c r="D155" s="279"/>
      <c r="E155" s="279"/>
    </row>
    <row r="156" spans="2:5" x14ac:dyDescent="0.35">
      <c r="B156" s="278"/>
      <c r="C156" s="279"/>
      <c r="D156" s="279"/>
      <c r="E156" s="279"/>
    </row>
    <row r="157" spans="2:5" x14ac:dyDescent="0.35">
      <c r="B157" s="278"/>
      <c r="C157" s="279"/>
      <c r="D157" s="279"/>
      <c r="E157" s="279"/>
    </row>
    <row r="158" spans="2:5" x14ac:dyDescent="0.35">
      <c r="B158" s="278"/>
      <c r="C158" s="279"/>
      <c r="D158" s="279"/>
      <c r="E158" s="279"/>
    </row>
    <row r="159" spans="2:5" x14ac:dyDescent="0.35">
      <c r="B159" s="278"/>
      <c r="C159" s="279"/>
      <c r="D159" s="279"/>
      <c r="E159" s="279"/>
    </row>
    <row r="160" spans="2:5" x14ac:dyDescent="0.35">
      <c r="B160" s="278"/>
      <c r="C160" s="279"/>
      <c r="D160" s="279"/>
      <c r="E160" s="279"/>
    </row>
    <row r="161" spans="2:5" x14ac:dyDescent="0.35">
      <c r="B161" s="278"/>
      <c r="C161" s="279"/>
      <c r="D161" s="279"/>
      <c r="E161" s="279"/>
    </row>
    <row r="162" spans="2:5" x14ac:dyDescent="0.35">
      <c r="B162" s="278"/>
      <c r="C162" s="279"/>
      <c r="D162" s="279"/>
      <c r="E162" s="279"/>
    </row>
    <row r="163" spans="2:5" x14ac:dyDescent="0.35">
      <c r="B163" s="278"/>
      <c r="C163" s="279"/>
      <c r="D163" s="279"/>
      <c r="E163" s="279"/>
    </row>
    <row r="164" spans="2:5" x14ac:dyDescent="0.35">
      <c r="B164" s="278"/>
      <c r="C164" s="279"/>
      <c r="D164" s="279"/>
      <c r="E164" s="279"/>
    </row>
    <row r="165" spans="2:5" x14ac:dyDescent="0.35">
      <c r="B165" s="278"/>
      <c r="C165" s="279"/>
      <c r="D165" s="279"/>
      <c r="E165" s="279"/>
    </row>
    <row r="166" spans="2:5" x14ac:dyDescent="0.35">
      <c r="B166" s="278"/>
      <c r="C166" s="279"/>
      <c r="D166" s="279"/>
      <c r="E166" s="279"/>
    </row>
    <row r="167" spans="2:5" x14ac:dyDescent="0.35">
      <c r="B167" s="278"/>
      <c r="C167" s="279"/>
      <c r="D167" s="279"/>
      <c r="E167" s="279"/>
    </row>
    <row r="168" spans="2:5" x14ac:dyDescent="0.35">
      <c r="B168" s="278"/>
      <c r="C168" s="279"/>
      <c r="D168" s="279"/>
      <c r="E168" s="279"/>
    </row>
    <row r="169" spans="2:5" x14ac:dyDescent="0.35">
      <c r="B169" s="278"/>
      <c r="C169" s="279"/>
      <c r="D169" s="279"/>
      <c r="E169" s="279"/>
    </row>
    <row r="170" spans="2:5" x14ac:dyDescent="0.35">
      <c r="B170" s="278"/>
      <c r="C170" s="279"/>
      <c r="D170" s="279"/>
      <c r="E170" s="279"/>
    </row>
    <row r="171" spans="2:5" x14ac:dyDescent="0.35">
      <c r="B171" s="278"/>
      <c r="C171" s="279"/>
      <c r="D171" s="279"/>
      <c r="E171" s="279"/>
    </row>
    <row r="172" spans="2:5" x14ac:dyDescent="0.35">
      <c r="B172" s="278"/>
      <c r="C172" s="279"/>
      <c r="D172" s="279"/>
      <c r="E172" s="279"/>
    </row>
    <row r="173" spans="2:5" x14ac:dyDescent="0.35">
      <c r="B173" s="278"/>
      <c r="C173" s="279"/>
      <c r="D173" s="279"/>
      <c r="E173" s="279"/>
    </row>
    <row r="174" spans="2:5" x14ac:dyDescent="0.35">
      <c r="B174" s="278"/>
      <c r="C174" s="279"/>
      <c r="D174" s="279"/>
      <c r="E174" s="279"/>
    </row>
    <row r="175" spans="2:5" x14ac:dyDescent="0.35">
      <c r="B175" s="278"/>
      <c r="C175" s="279"/>
      <c r="D175" s="279"/>
      <c r="E175" s="279"/>
    </row>
    <row r="176" spans="2:5" x14ac:dyDescent="0.35">
      <c r="B176" s="278"/>
      <c r="C176" s="279"/>
      <c r="D176" s="279"/>
      <c r="E176" s="279"/>
    </row>
    <row r="177" spans="2:5" x14ac:dyDescent="0.35">
      <c r="B177" s="278"/>
      <c r="C177" s="279"/>
      <c r="D177" s="279"/>
      <c r="E177" s="279"/>
    </row>
    <row r="178" spans="2:5" x14ac:dyDescent="0.35">
      <c r="B178" s="278"/>
      <c r="C178" s="279"/>
      <c r="D178" s="279"/>
      <c r="E178" s="279"/>
    </row>
    <row r="179" spans="2:5" x14ac:dyDescent="0.35">
      <c r="B179" s="278"/>
      <c r="C179" s="279"/>
      <c r="D179" s="279"/>
      <c r="E179" s="279"/>
    </row>
    <row r="180" spans="2:5" x14ac:dyDescent="0.35">
      <c r="B180" s="278"/>
      <c r="C180" s="279"/>
      <c r="D180" s="279"/>
      <c r="E180" s="279"/>
    </row>
    <row r="181" spans="2:5" x14ac:dyDescent="0.35">
      <c r="B181" s="278"/>
      <c r="C181" s="279"/>
      <c r="D181" s="279"/>
      <c r="E181" s="279"/>
    </row>
    <row r="182" spans="2:5" x14ac:dyDescent="0.35">
      <c r="B182" s="278"/>
      <c r="C182" s="279"/>
      <c r="D182" s="279"/>
      <c r="E182" s="279"/>
    </row>
    <row r="183" spans="2:5" x14ac:dyDescent="0.35">
      <c r="B183" s="278"/>
      <c r="C183" s="279"/>
      <c r="D183" s="279"/>
      <c r="E183" s="279"/>
    </row>
    <row r="184" spans="2:5" x14ac:dyDescent="0.35">
      <c r="B184" s="278"/>
      <c r="C184" s="279"/>
      <c r="D184" s="279"/>
      <c r="E184" s="279"/>
    </row>
    <row r="185" spans="2:5" x14ac:dyDescent="0.35">
      <c r="B185" s="278"/>
      <c r="C185" s="279"/>
      <c r="D185" s="279"/>
      <c r="E185" s="279"/>
    </row>
    <row r="186" spans="2:5" x14ac:dyDescent="0.35">
      <c r="B186" s="278"/>
      <c r="C186" s="279"/>
      <c r="D186" s="279"/>
      <c r="E186" s="279"/>
    </row>
    <row r="187" spans="2:5" x14ac:dyDescent="0.35">
      <c r="B187" s="278"/>
      <c r="C187" s="279"/>
      <c r="D187" s="279"/>
      <c r="E187" s="279"/>
    </row>
    <row r="188" spans="2:5" x14ac:dyDescent="0.35">
      <c r="B188" s="278"/>
      <c r="C188" s="279"/>
      <c r="D188" s="279"/>
      <c r="E188" s="279"/>
    </row>
    <row r="189" spans="2:5" x14ac:dyDescent="0.35">
      <c r="B189" s="278"/>
      <c r="C189" s="279"/>
      <c r="D189" s="279"/>
      <c r="E189" s="279"/>
    </row>
    <row r="190" spans="2:5" x14ac:dyDescent="0.35">
      <c r="B190" s="278"/>
      <c r="C190" s="279"/>
      <c r="D190" s="279"/>
      <c r="E190" s="279"/>
    </row>
    <row r="191" spans="2:5" x14ac:dyDescent="0.35">
      <c r="B191" s="278"/>
      <c r="C191" s="279"/>
      <c r="D191" s="279"/>
      <c r="E191" s="279"/>
    </row>
    <row r="192" spans="2:5" x14ac:dyDescent="0.35">
      <c r="B192" s="278"/>
      <c r="C192" s="279"/>
      <c r="D192" s="279"/>
      <c r="E192" s="279"/>
    </row>
    <row r="193" spans="2:5" x14ac:dyDescent="0.35">
      <c r="B193" s="278"/>
      <c r="C193" s="279"/>
      <c r="D193" s="279"/>
      <c r="E193" s="279"/>
    </row>
    <row r="194" spans="2:5" x14ac:dyDescent="0.35">
      <c r="B194" s="278"/>
      <c r="C194" s="279"/>
      <c r="D194" s="279"/>
      <c r="E194" s="279"/>
    </row>
    <row r="195" spans="2:5" x14ac:dyDescent="0.35">
      <c r="B195" s="278"/>
      <c r="C195" s="279"/>
      <c r="D195" s="279"/>
      <c r="E195" s="279"/>
    </row>
    <row r="196" spans="2:5" x14ac:dyDescent="0.35">
      <c r="B196" s="278"/>
      <c r="C196" s="279"/>
      <c r="D196" s="279"/>
      <c r="E196" s="279"/>
    </row>
    <row r="197" spans="2:5" x14ac:dyDescent="0.35">
      <c r="B197" s="278"/>
      <c r="C197" s="279"/>
      <c r="D197" s="279"/>
      <c r="E197" s="279"/>
    </row>
    <row r="198" spans="2:5" x14ac:dyDescent="0.35">
      <c r="B198" s="278"/>
      <c r="C198" s="279"/>
      <c r="D198" s="279"/>
      <c r="E198" s="279"/>
    </row>
    <row r="199" spans="2:5" x14ac:dyDescent="0.35">
      <c r="B199" s="278"/>
      <c r="C199" s="279"/>
      <c r="D199" s="279"/>
      <c r="E199" s="279"/>
    </row>
    <row r="200" spans="2:5" x14ac:dyDescent="0.35">
      <c r="B200" s="278"/>
      <c r="C200" s="279"/>
      <c r="D200" s="279"/>
      <c r="E200" s="279"/>
    </row>
    <row r="201" spans="2:5" x14ac:dyDescent="0.35">
      <c r="B201" s="278"/>
      <c r="C201" s="279"/>
      <c r="D201" s="279"/>
      <c r="E201" s="279"/>
    </row>
    <row r="202" spans="2:5" x14ac:dyDescent="0.35">
      <c r="B202" s="278"/>
      <c r="C202" s="279"/>
      <c r="D202" s="279"/>
      <c r="E202" s="279"/>
    </row>
    <row r="203" spans="2:5" x14ac:dyDescent="0.35">
      <c r="B203" s="278"/>
      <c r="C203" s="279"/>
      <c r="D203" s="279"/>
      <c r="E203" s="279"/>
    </row>
    <row r="204" spans="2:5" x14ac:dyDescent="0.35">
      <c r="B204" s="278"/>
      <c r="C204" s="279"/>
      <c r="D204" s="279"/>
      <c r="E204" s="279"/>
    </row>
    <row r="205" spans="2:5" x14ac:dyDescent="0.35">
      <c r="B205" s="278"/>
      <c r="C205" s="279"/>
      <c r="D205" s="279"/>
      <c r="E205" s="279"/>
    </row>
    <row r="206" spans="2:5" x14ac:dyDescent="0.35">
      <c r="B206" s="278"/>
      <c r="C206" s="279"/>
      <c r="D206" s="279"/>
      <c r="E206" s="279"/>
    </row>
    <row r="207" spans="2:5" x14ac:dyDescent="0.35">
      <c r="B207" s="278"/>
      <c r="C207" s="279"/>
      <c r="D207" s="279"/>
      <c r="E207" s="279"/>
    </row>
    <row r="208" spans="2:5" x14ac:dyDescent="0.35">
      <c r="B208" s="278"/>
      <c r="C208" s="279"/>
      <c r="D208" s="279"/>
      <c r="E208" s="279"/>
    </row>
    <row r="209" spans="2:5" x14ac:dyDescent="0.35">
      <c r="B209" s="278"/>
      <c r="C209" s="279"/>
      <c r="D209" s="279"/>
      <c r="E209" s="279"/>
    </row>
    <row r="210" spans="2:5" x14ac:dyDescent="0.35">
      <c r="B210" s="278"/>
      <c r="C210" s="279"/>
      <c r="D210" s="279"/>
      <c r="E210" s="279"/>
    </row>
    <row r="211" spans="2:5" x14ac:dyDescent="0.35">
      <c r="B211" s="278"/>
      <c r="C211" s="279"/>
      <c r="D211" s="279"/>
      <c r="E211" s="279"/>
    </row>
    <row r="212" spans="2:5" x14ac:dyDescent="0.35">
      <c r="B212" s="278"/>
      <c r="C212" s="279"/>
      <c r="D212" s="279"/>
      <c r="E212" s="279"/>
    </row>
    <row r="213" spans="2:5" x14ac:dyDescent="0.35">
      <c r="B213" s="278"/>
      <c r="C213" s="279"/>
      <c r="D213" s="279"/>
      <c r="E213" s="279"/>
    </row>
    <row r="214" spans="2:5" x14ac:dyDescent="0.35">
      <c r="B214" s="278"/>
      <c r="C214" s="279"/>
      <c r="D214" s="279"/>
      <c r="E214" s="279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4DC0-F9B1-4A1D-B245-F24C9F8DB679}">
  <sheetPr>
    <tabColor rgb="FF92D050"/>
  </sheetPr>
  <dimension ref="A1:F214"/>
  <sheetViews>
    <sheetView showGridLines="0" zoomScale="85" zoomScaleNormal="85" workbookViewId="0">
      <selection activeCell="E1" sqref="E1:T1"/>
    </sheetView>
  </sheetViews>
  <sheetFormatPr defaultColWidth="9.1796875" defaultRowHeight="14.5" x14ac:dyDescent="0.35"/>
  <cols>
    <col min="1" max="1" width="4.453125" style="273" customWidth="1"/>
    <col min="2" max="2" width="16.7265625" style="273" bestFit="1" customWidth="1"/>
    <col min="3" max="6" width="19.26953125" style="273" customWidth="1"/>
    <col min="7" max="16384" width="9.1796875" style="273"/>
  </cols>
  <sheetData>
    <row r="1" spans="1:5" x14ac:dyDescent="0.35">
      <c r="A1" s="354" t="s">
        <v>617</v>
      </c>
      <c r="B1" s="357"/>
      <c r="C1" s="355"/>
      <c r="E1" s="280"/>
    </row>
    <row r="2" spans="1:5" x14ac:dyDescent="0.35">
      <c r="A2" s="358"/>
      <c r="B2" s="358"/>
      <c r="C2" s="358"/>
    </row>
    <row r="31" spans="2:6" x14ac:dyDescent="0.35">
      <c r="B31" s="276" t="str">
        <f>[13]Peaks!A5</f>
        <v>MCM</v>
      </c>
      <c r="C31" s="276" t="str">
        <f>[13]Peaks!B5</f>
        <v>January 8th 2010</v>
      </c>
      <c r="D31" s="276" t="s">
        <v>618</v>
      </c>
      <c r="F31" s="276" t="s">
        <v>619</v>
      </c>
    </row>
    <row r="32" spans="2:6" x14ac:dyDescent="0.35">
      <c r="B32" s="276" t="str">
        <f>[13]Peaks!A6</f>
        <v>LDZ</v>
      </c>
      <c r="C32" s="281">
        <f>[14]Peaks!$B6</f>
        <v>341</v>
      </c>
      <c r="D32" s="281">
        <v>370.81393789999998</v>
      </c>
      <c r="F32" s="282">
        <f>(D32-C32)/C32</f>
        <v>8.7430902932551277E-2</v>
      </c>
    </row>
    <row r="33" spans="2:6" x14ac:dyDescent="0.35">
      <c r="B33" s="276" t="str">
        <f>[13]Peaks!A7</f>
        <v>NTS industrial</v>
      </c>
      <c r="C33" s="281">
        <f>[14]Peaks!$B7</f>
        <v>8</v>
      </c>
      <c r="D33" s="281">
        <v>8.1947924069999996</v>
      </c>
      <c r="F33" s="282">
        <f>(D33-C33)/C33</f>
        <v>2.4349050874999945E-2</v>
      </c>
    </row>
    <row r="34" spans="2:6" x14ac:dyDescent="0.35">
      <c r="B34" s="276" t="str">
        <f>[13]Peaks!A8</f>
        <v>Ireland</v>
      </c>
      <c r="C34" s="281">
        <f>[14]Peaks!$B8</f>
        <v>26</v>
      </c>
      <c r="D34" s="281">
        <v>33.218181818181819</v>
      </c>
      <c r="F34" s="282">
        <f>(D34-C34)/C34</f>
        <v>0.27762237762237763</v>
      </c>
    </row>
    <row r="35" spans="2:6" x14ac:dyDescent="0.35">
      <c r="B35" s="276" t="str">
        <f>[13]Peaks!A9</f>
        <v>NTS low power</v>
      </c>
      <c r="C35" s="281">
        <f>[14]Peaks!$B9</f>
        <v>0</v>
      </c>
      <c r="D35" s="281">
        <v>31.672983518181816</v>
      </c>
      <c r="F35" s="282"/>
    </row>
    <row r="36" spans="2:6" x14ac:dyDescent="0.35">
      <c r="B36" s="276" t="str">
        <f>[13]Peaks!A10</f>
        <v>NTS power</v>
      </c>
      <c r="C36" s="281">
        <f>[14]Peaks!$B10</f>
        <v>87</v>
      </c>
      <c r="D36" s="281">
        <v>117.55433636363637</v>
      </c>
      <c r="F36" s="282">
        <f>(D36-C36)/C36</f>
        <v>0.35119926854754446</v>
      </c>
    </row>
    <row r="37" spans="2:6" x14ac:dyDescent="0.35">
      <c r="B37" s="276" t="str">
        <f>[13]Peaks!A11</f>
        <v>NTS high power</v>
      </c>
      <c r="C37" s="281">
        <f>[14]Peaks!$B11</f>
        <v>0</v>
      </c>
      <c r="D37" s="281">
        <v>117.55433636363637</v>
      </c>
      <c r="F37" s="282"/>
    </row>
    <row r="38" spans="2:6" x14ac:dyDescent="0.35">
      <c r="B38" s="276" t="str">
        <f>[13]Peaks!A12</f>
        <v>IUK exports</v>
      </c>
      <c r="C38" s="281">
        <f>[14]Peaks!$B12</f>
        <v>1</v>
      </c>
      <c r="D38" s="281">
        <v>0</v>
      </c>
      <c r="F38" s="282">
        <f>(D38-C38)/C38</f>
        <v>-1</v>
      </c>
    </row>
    <row r="39" spans="2:6" x14ac:dyDescent="0.35">
      <c r="B39" s="276" t="str">
        <f>[13]Peaks!A13</f>
        <v>Storage injection</v>
      </c>
      <c r="C39" s="281">
        <f>[14]Peaks!$B13</f>
        <v>2</v>
      </c>
      <c r="D39" s="281">
        <v>0</v>
      </c>
      <c r="F39" s="282">
        <f>(D39-C39)/C39</f>
        <v>-1</v>
      </c>
    </row>
    <row r="40" spans="2:6" x14ac:dyDescent="0.35">
      <c r="B40" s="283" t="s">
        <v>0</v>
      </c>
      <c r="C40" s="281">
        <f>[14]Peaks!$B14</f>
        <v>464.79</v>
      </c>
      <c r="D40" s="281">
        <v>530.6551466870726</v>
      </c>
      <c r="F40" s="282">
        <f>(D40-C40)/C40</f>
        <v>0.14170947457361943</v>
      </c>
    </row>
    <row r="41" spans="2:6" x14ac:dyDescent="0.35">
      <c r="B41" s="278"/>
      <c r="C41" s="279"/>
      <c r="D41" s="279"/>
      <c r="E41" s="279"/>
    </row>
    <row r="42" spans="2:6" x14ac:dyDescent="0.35">
      <c r="C42" s="279"/>
      <c r="D42" s="279"/>
      <c r="E42" s="279"/>
    </row>
    <row r="43" spans="2:6" x14ac:dyDescent="0.35">
      <c r="B43" s="278"/>
      <c r="C43" s="279"/>
      <c r="D43" s="279"/>
      <c r="E43" s="279"/>
    </row>
    <row r="44" spans="2:6" x14ac:dyDescent="0.35">
      <c r="B44" s="278"/>
      <c r="C44" s="279"/>
      <c r="D44" s="279"/>
      <c r="E44" s="279"/>
    </row>
    <row r="45" spans="2:6" x14ac:dyDescent="0.35">
      <c r="B45" s="278"/>
      <c r="C45" s="279"/>
      <c r="D45" s="279"/>
      <c r="E45" s="279"/>
    </row>
    <row r="46" spans="2:6" x14ac:dyDescent="0.35">
      <c r="B46" s="278"/>
      <c r="C46" s="279"/>
      <c r="D46" s="279"/>
      <c r="E46" s="279"/>
    </row>
    <row r="47" spans="2:6" x14ac:dyDescent="0.35">
      <c r="B47" s="278"/>
      <c r="C47" s="279"/>
      <c r="D47" s="279"/>
      <c r="E47" s="279"/>
    </row>
    <row r="48" spans="2:6" x14ac:dyDescent="0.35">
      <c r="B48" s="278"/>
      <c r="C48" s="279"/>
      <c r="D48" s="279"/>
      <c r="E48" s="279"/>
    </row>
    <row r="49" spans="2:5" x14ac:dyDescent="0.35">
      <c r="B49" s="278"/>
      <c r="C49" s="279"/>
      <c r="D49" s="279"/>
      <c r="E49" s="279"/>
    </row>
    <row r="50" spans="2:5" x14ac:dyDescent="0.35">
      <c r="B50" s="278"/>
      <c r="C50" s="279"/>
      <c r="D50" s="279"/>
      <c r="E50" s="279"/>
    </row>
    <row r="51" spans="2:5" x14ac:dyDescent="0.35">
      <c r="B51" s="278"/>
      <c r="C51" s="279"/>
      <c r="D51" s="279"/>
      <c r="E51" s="279"/>
    </row>
    <row r="52" spans="2:5" x14ac:dyDescent="0.35">
      <c r="B52" s="278"/>
      <c r="C52" s="279"/>
      <c r="D52" s="279"/>
      <c r="E52" s="279"/>
    </row>
    <row r="53" spans="2:5" x14ac:dyDescent="0.35">
      <c r="B53" s="278"/>
      <c r="C53" s="279"/>
      <c r="D53" s="279"/>
      <c r="E53" s="279"/>
    </row>
    <row r="54" spans="2:5" x14ac:dyDescent="0.35">
      <c r="B54" s="278"/>
      <c r="C54" s="279"/>
      <c r="D54" s="279"/>
      <c r="E54" s="279"/>
    </row>
    <row r="55" spans="2:5" x14ac:dyDescent="0.35">
      <c r="B55" s="278"/>
      <c r="C55" s="279"/>
      <c r="D55" s="279"/>
      <c r="E55" s="279"/>
    </row>
    <row r="56" spans="2:5" x14ac:dyDescent="0.35">
      <c r="B56" s="278"/>
      <c r="C56" s="279"/>
      <c r="D56" s="279"/>
      <c r="E56" s="279"/>
    </row>
    <row r="57" spans="2:5" x14ac:dyDescent="0.35">
      <c r="B57" s="278"/>
      <c r="C57" s="279"/>
      <c r="D57" s="279"/>
      <c r="E57" s="279"/>
    </row>
    <row r="58" spans="2:5" x14ac:dyDescent="0.35">
      <c r="B58" s="278"/>
      <c r="C58" s="279"/>
      <c r="D58" s="279"/>
      <c r="E58" s="279"/>
    </row>
    <row r="59" spans="2:5" x14ac:dyDescent="0.35">
      <c r="B59" s="278"/>
      <c r="C59" s="279"/>
      <c r="D59" s="279"/>
      <c r="E59" s="279"/>
    </row>
    <row r="60" spans="2:5" x14ac:dyDescent="0.35">
      <c r="B60" s="278"/>
      <c r="C60" s="279"/>
      <c r="D60" s="279"/>
      <c r="E60" s="279"/>
    </row>
    <row r="61" spans="2:5" x14ac:dyDescent="0.35">
      <c r="B61" s="278"/>
      <c r="C61" s="279"/>
      <c r="D61" s="279"/>
      <c r="E61" s="279"/>
    </row>
    <row r="62" spans="2:5" x14ac:dyDescent="0.35">
      <c r="B62" s="278"/>
      <c r="C62" s="279"/>
      <c r="D62" s="279"/>
      <c r="E62" s="279"/>
    </row>
    <row r="63" spans="2:5" x14ac:dyDescent="0.35">
      <c r="B63" s="278"/>
      <c r="C63" s="279"/>
      <c r="D63" s="279"/>
      <c r="E63" s="279"/>
    </row>
    <row r="64" spans="2:5" x14ac:dyDescent="0.35">
      <c r="B64" s="278"/>
      <c r="C64" s="279"/>
      <c r="D64" s="279"/>
      <c r="E64" s="279"/>
    </row>
    <row r="65" spans="2:5" x14ac:dyDescent="0.35">
      <c r="B65" s="278"/>
      <c r="C65" s="279"/>
      <c r="D65" s="279"/>
      <c r="E65" s="279"/>
    </row>
    <row r="66" spans="2:5" x14ac:dyDescent="0.35">
      <c r="B66" s="278"/>
      <c r="C66" s="279"/>
      <c r="D66" s="279"/>
      <c r="E66" s="279"/>
    </row>
    <row r="67" spans="2:5" x14ac:dyDescent="0.35">
      <c r="B67" s="278"/>
      <c r="C67" s="279"/>
      <c r="D67" s="279"/>
      <c r="E67" s="279"/>
    </row>
    <row r="68" spans="2:5" x14ac:dyDescent="0.35">
      <c r="B68" s="278"/>
      <c r="C68" s="279"/>
      <c r="D68" s="279"/>
      <c r="E68" s="279"/>
    </row>
    <row r="69" spans="2:5" x14ac:dyDescent="0.35">
      <c r="B69" s="278"/>
      <c r="C69" s="279"/>
      <c r="D69" s="279"/>
      <c r="E69" s="279"/>
    </row>
    <row r="70" spans="2:5" x14ac:dyDescent="0.35">
      <c r="B70" s="278"/>
      <c r="C70" s="279"/>
      <c r="D70" s="279"/>
      <c r="E70" s="279"/>
    </row>
    <row r="71" spans="2:5" x14ac:dyDescent="0.35">
      <c r="B71" s="278"/>
      <c r="C71" s="279"/>
      <c r="D71" s="279"/>
      <c r="E71" s="279"/>
    </row>
    <row r="72" spans="2:5" x14ac:dyDescent="0.35">
      <c r="B72" s="278"/>
      <c r="C72" s="279"/>
      <c r="D72" s="279"/>
      <c r="E72" s="279"/>
    </row>
    <row r="73" spans="2:5" x14ac:dyDescent="0.35">
      <c r="B73" s="278"/>
      <c r="C73" s="279"/>
      <c r="D73" s="279"/>
      <c r="E73" s="279"/>
    </row>
    <row r="74" spans="2:5" x14ac:dyDescent="0.35">
      <c r="B74" s="278"/>
      <c r="C74" s="279"/>
      <c r="D74" s="279"/>
      <c r="E74" s="279"/>
    </row>
    <row r="75" spans="2:5" x14ac:dyDescent="0.35">
      <c r="B75" s="278"/>
      <c r="C75" s="279"/>
      <c r="D75" s="279"/>
      <c r="E75" s="279"/>
    </row>
    <row r="76" spans="2:5" x14ac:dyDescent="0.35">
      <c r="B76" s="278"/>
      <c r="C76" s="279"/>
      <c r="D76" s="279"/>
      <c r="E76" s="279"/>
    </row>
    <row r="77" spans="2:5" x14ac:dyDescent="0.35">
      <c r="B77" s="278"/>
      <c r="C77" s="279"/>
      <c r="D77" s="279"/>
      <c r="E77" s="279"/>
    </row>
    <row r="78" spans="2:5" x14ac:dyDescent="0.35">
      <c r="B78" s="278"/>
      <c r="C78" s="279"/>
      <c r="D78" s="279"/>
      <c r="E78" s="279"/>
    </row>
    <row r="79" spans="2:5" x14ac:dyDescent="0.35">
      <c r="B79" s="278"/>
      <c r="C79" s="279"/>
      <c r="D79" s="279"/>
      <c r="E79" s="279"/>
    </row>
    <row r="80" spans="2:5" x14ac:dyDescent="0.35">
      <c r="B80" s="278"/>
      <c r="C80" s="279"/>
      <c r="D80" s="279"/>
      <c r="E80" s="279"/>
    </row>
    <row r="81" spans="2:5" x14ac:dyDescent="0.35">
      <c r="B81" s="278"/>
      <c r="C81" s="279"/>
      <c r="D81" s="279"/>
      <c r="E81" s="279"/>
    </row>
    <row r="82" spans="2:5" x14ac:dyDescent="0.35">
      <c r="B82" s="278"/>
      <c r="C82" s="279"/>
      <c r="D82" s="279"/>
      <c r="E82" s="279"/>
    </row>
    <row r="83" spans="2:5" x14ac:dyDescent="0.35">
      <c r="B83" s="278"/>
      <c r="C83" s="279"/>
      <c r="D83" s="279"/>
      <c r="E83" s="279"/>
    </row>
    <row r="84" spans="2:5" x14ac:dyDescent="0.35">
      <c r="B84" s="278"/>
      <c r="C84" s="279"/>
      <c r="D84" s="279"/>
      <c r="E84" s="279"/>
    </row>
    <row r="85" spans="2:5" x14ac:dyDescent="0.35">
      <c r="B85" s="278"/>
      <c r="C85" s="279"/>
      <c r="D85" s="279"/>
      <c r="E85" s="279"/>
    </row>
    <row r="86" spans="2:5" x14ac:dyDescent="0.35">
      <c r="B86" s="278"/>
      <c r="C86" s="279"/>
      <c r="D86" s="279"/>
      <c r="E86" s="279"/>
    </row>
    <row r="87" spans="2:5" x14ac:dyDescent="0.35">
      <c r="B87" s="278"/>
      <c r="C87" s="279"/>
      <c r="D87" s="279"/>
      <c r="E87" s="279"/>
    </row>
    <row r="88" spans="2:5" x14ac:dyDescent="0.35">
      <c r="B88" s="278"/>
      <c r="C88" s="279"/>
      <c r="D88" s="279"/>
      <c r="E88" s="279"/>
    </row>
    <row r="89" spans="2:5" x14ac:dyDescent="0.35">
      <c r="B89" s="278"/>
      <c r="C89" s="279"/>
      <c r="D89" s="279"/>
      <c r="E89" s="279"/>
    </row>
    <row r="90" spans="2:5" x14ac:dyDescent="0.35">
      <c r="B90" s="278"/>
      <c r="C90" s="279"/>
      <c r="D90" s="279"/>
      <c r="E90" s="279"/>
    </row>
    <row r="91" spans="2:5" x14ac:dyDescent="0.35">
      <c r="B91" s="278"/>
      <c r="C91" s="279"/>
      <c r="D91" s="279"/>
      <c r="E91" s="279"/>
    </row>
    <row r="92" spans="2:5" x14ac:dyDescent="0.35">
      <c r="B92" s="278"/>
      <c r="C92" s="279"/>
      <c r="D92" s="279"/>
      <c r="E92" s="279"/>
    </row>
    <row r="93" spans="2:5" x14ac:dyDescent="0.35">
      <c r="B93" s="278"/>
      <c r="C93" s="279"/>
      <c r="D93" s="279"/>
      <c r="E93" s="279"/>
    </row>
    <row r="94" spans="2:5" x14ac:dyDescent="0.35">
      <c r="B94" s="278"/>
      <c r="C94" s="279"/>
      <c r="D94" s="279"/>
      <c r="E94" s="279"/>
    </row>
    <row r="95" spans="2:5" x14ac:dyDescent="0.35">
      <c r="B95" s="278"/>
      <c r="C95" s="279"/>
      <c r="D95" s="279"/>
      <c r="E95" s="279"/>
    </row>
    <row r="96" spans="2:5" x14ac:dyDescent="0.35">
      <c r="B96" s="278"/>
      <c r="C96" s="279"/>
      <c r="D96" s="279"/>
      <c r="E96" s="279"/>
    </row>
    <row r="97" spans="2:5" x14ac:dyDescent="0.35">
      <c r="B97" s="278"/>
      <c r="C97" s="279"/>
      <c r="D97" s="279"/>
      <c r="E97" s="279"/>
    </row>
    <row r="98" spans="2:5" x14ac:dyDescent="0.35">
      <c r="B98" s="278"/>
      <c r="C98" s="279"/>
      <c r="D98" s="279"/>
      <c r="E98" s="279"/>
    </row>
    <row r="99" spans="2:5" x14ac:dyDescent="0.35">
      <c r="B99" s="278"/>
      <c r="C99" s="279"/>
      <c r="D99" s="279"/>
      <c r="E99" s="279"/>
    </row>
    <row r="100" spans="2:5" x14ac:dyDescent="0.35">
      <c r="B100" s="278"/>
      <c r="C100" s="279"/>
      <c r="D100" s="279"/>
      <c r="E100" s="279"/>
    </row>
    <row r="101" spans="2:5" x14ac:dyDescent="0.35">
      <c r="B101" s="278"/>
      <c r="C101" s="279"/>
      <c r="D101" s="279"/>
      <c r="E101" s="279"/>
    </row>
    <row r="102" spans="2:5" x14ac:dyDescent="0.35">
      <c r="B102" s="278"/>
      <c r="C102" s="279"/>
      <c r="D102" s="279"/>
      <c r="E102" s="279"/>
    </row>
    <row r="103" spans="2:5" x14ac:dyDescent="0.35">
      <c r="B103" s="278"/>
      <c r="C103" s="279"/>
      <c r="D103" s="279"/>
      <c r="E103" s="279"/>
    </row>
    <row r="104" spans="2:5" x14ac:dyDescent="0.35">
      <c r="B104" s="278"/>
      <c r="C104" s="279"/>
      <c r="D104" s="279"/>
      <c r="E104" s="279"/>
    </row>
    <row r="105" spans="2:5" x14ac:dyDescent="0.35">
      <c r="B105" s="278"/>
      <c r="C105" s="279"/>
      <c r="D105" s="279"/>
      <c r="E105" s="279"/>
    </row>
    <row r="106" spans="2:5" x14ac:dyDescent="0.35">
      <c r="B106" s="278"/>
      <c r="C106" s="279"/>
      <c r="D106" s="279"/>
      <c r="E106" s="279"/>
    </row>
    <row r="107" spans="2:5" x14ac:dyDescent="0.35">
      <c r="B107" s="278"/>
      <c r="C107" s="279"/>
      <c r="D107" s="279"/>
      <c r="E107" s="279"/>
    </row>
    <row r="108" spans="2:5" x14ac:dyDescent="0.35">
      <c r="B108" s="278"/>
      <c r="C108" s="279"/>
      <c r="D108" s="279"/>
      <c r="E108" s="279"/>
    </row>
    <row r="109" spans="2:5" x14ac:dyDescent="0.35">
      <c r="B109" s="278"/>
      <c r="C109" s="279"/>
      <c r="D109" s="279"/>
      <c r="E109" s="279"/>
    </row>
    <row r="110" spans="2:5" x14ac:dyDescent="0.35">
      <c r="B110" s="278"/>
      <c r="C110" s="279"/>
      <c r="D110" s="279"/>
      <c r="E110" s="279"/>
    </row>
    <row r="111" spans="2:5" x14ac:dyDescent="0.35">
      <c r="B111" s="278"/>
      <c r="C111" s="279"/>
      <c r="D111" s="279"/>
      <c r="E111" s="279"/>
    </row>
    <row r="112" spans="2:5" x14ac:dyDescent="0.35">
      <c r="B112" s="278"/>
      <c r="C112" s="279"/>
      <c r="D112" s="279"/>
      <c r="E112" s="279"/>
    </row>
    <row r="113" spans="2:5" x14ac:dyDescent="0.35">
      <c r="B113" s="278"/>
      <c r="C113" s="279"/>
      <c r="D113" s="279"/>
      <c r="E113" s="279"/>
    </row>
    <row r="114" spans="2:5" x14ac:dyDescent="0.35">
      <c r="B114" s="278"/>
      <c r="C114" s="279"/>
      <c r="D114" s="279"/>
      <c r="E114" s="279"/>
    </row>
    <row r="115" spans="2:5" x14ac:dyDescent="0.35">
      <c r="B115" s="278"/>
      <c r="C115" s="279"/>
      <c r="D115" s="279"/>
      <c r="E115" s="279"/>
    </row>
    <row r="116" spans="2:5" x14ac:dyDescent="0.35">
      <c r="B116" s="278"/>
      <c r="C116" s="279"/>
      <c r="D116" s="279"/>
      <c r="E116" s="279"/>
    </row>
    <row r="117" spans="2:5" x14ac:dyDescent="0.35">
      <c r="B117" s="278"/>
      <c r="C117" s="279"/>
      <c r="D117" s="279"/>
      <c r="E117" s="279"/>
    </row>
    <row r="118" spans="2:5" x14ac:dyDescent="0.35">
      <c r="B118" s="278"/>
      <c r="C118" s="279"/>
      <c r="D118" s="279"/>
      <c r="E118" s="279"/>
    </row>
    <row r="119" spans="2:5" x14ac:dyDescent="0.35">
      <c r="B119" s="278"/>
      <c r="C119" s="279"/>
      <c r="D119" s="279"/>
      <c r="E119" s="279"/>
    </row>
    <row r="120" spans="2:5" x14ac:dyDescent="0.35">
      <c r="B120" s="278"/>
      <c r="C120" s="279"/>
      <c r="D120" s="279"/>
      <c r="E120" s="279"/>
    </row>
    <row r="121" spans="2:5" x14ac:dyDescent="0.35">
      <c r="B121" s="278"/>
      <c r="C121" s="279"/>
      <c r="D121" s="279"/>
      <c r="E121" s="279"/>
    </row>
    <row r="122" spans="2:5" x14ac:dyDescent="0.35">
      <c r="B122" s="278"/>
      <c r="C122" s="279"/>
      <c r="D122" s="279"/>
      <c r="E122" s="279"/>
    </row>
    <row r="123" spans="2:5" x14ac:dyDescent="0.35">
      <c r="B123" s="278"/>
      <c r="C123" s="279"/>
      <c r="D123" s="279"/>
      <c r="E123" s="279"/>
    </row>
    <row r="124" spans="2:5" x14ac:dyDescent="0.35">
      <c r="B124" s="278"/>
      <c r="C124" s="279"/>
      <c r="D124" s="279"/>
      <c r="E124" s="279"/>
    </row>
    <row r="125" spans="2:5" x14ac:dyDescent="0.35">
      <c r="B125" s="278"/>
      <c r="C125" s="279"/>
      <c r="D125" s="279"/>
      <c r="E125" s="279"/>
    </row>
    <row r="126" spans="2:5" x14ac:dyDescent="0.35">
      <c r="B126" s="278"/>
      <c r="C126" s="279"/>
      <c r="D126" s="279"/>
      <c r="E126" s="279"/>
    </row>
    <row r="127" spans="2:5" x14ac:dyDescent="0.35">
      <c r="B127" s="278"/>
      <c r="C127" s="279"/>
      <c r="D127" s="279"/>
      <c r="E127" s="279"/>
    </row>
    <row r="128" spans="2:5" x14ac:dyDescent="0.35">
      <c r="B128" s="278"/>
      <c r="C128" s="279"/>
      <c r="D128" s="279"/>
      <c r="E128" s="279"/>
    </row>
    <row r="129" spans="2:5" x14ac:dyDescent="0.35">
      <c r="B129" s="278"/>
      <c r="C129" s="279"/>
      <c r="D129" s="279"/>
      <c r="E129" s="279"/>
    </row>
    <row r="130" spans="2:5" x14ac:dyDescent="0.35">
      <c r="B130" s="278"/>
      <c r="C130" s="279"/>
      <c r="D130" s="279"/>
      <c r="E130" s="279"/>
    </row>
    <row r="131" spans="2:5" x14ac:dyDescent="0.35">
      <c r="B131" s="278"/>
      <c r="C131" s="279"/>
      <c r="D131" s="279"/>
      <c r="E131" s="279"/>
    </row>
    <row r="132" spans="2:5" x14ac:dyDescent="0.35">
      <c r="B132" s="278"/>
      <c r="C132" s="279"/>
      <c r="D132" s="279"/>
      <c r="E132" s="279"/>
    </row>
    <row r="133" spans="2:5" x14ac:dyDescent="0.35">
      <c r="B133" s="278"/>
      <c r="C133" s="279"/>
      <c r="D133" s="279"/>
      <c r="E133" s="279"/>
    </row>
    <row r="134" spans="2:5" x14ac:dyDescent="0.35">
      <c r="B134" s="278"/>
      <c r="C134" s="279"/>
      <c r="D134" s="279"/>
      <c r="E134" s="279"/>
    </row>
    <row r="135" spans="2:5" x14ac:dyDescent="0.35">
      <c r="B135" s="278"/>
      <c r="C135" s="279"/>
      <c r="D135" s="279"/>
      <c r="E135" s="279"/>
    </row>
    <row r="136" spans="2:5" x14ac:dyDescent="0.35">
      <c r="B136" s="278"/>
      <c r="C136" s="279"/>
      <c r="D136" s="279"/>
      <c r="E136" s="279"/>
    </row>
    <row r="137" spans="2:5" x14ac:dyDescent="0.35">
      <c r="B137" s="278"/>
      <c r="C137" s="279"/>
      <c r="D137" s="279"/>
      <c r="E137" s="279"/>
    </row>
    <row r="138" spans="2:5" x14ac:dyDescent="0.35">
      <c r="B138" s="278"/>
      <c r="C138" s="279"/>
      <c r="D138" s="279"/>
      <c r="E138" s="279"/>
    </row>
    <row r="139" spans="2:5" x14ac:dyDescent="0.35">
      <c r="B139" s="278"/>
      <c r="C139" s="279"/>
      <c r="D139" s="279"/>
      <c r="E139" s="279"/>
    </row>
    <row r="140" spans="2:5" x14ac:dyDescent="0.35">
      <c r="B140" s="278"/>
      <c r="C140" s="279"/>
      <c r="D140" s="279"/>
      <c r="E140" s="279"/>
    </row>
    <row r="141" spans="2:5" x14ac:dyDescent="0.35">
      <c r="B141" s="278"/>
      <c r="C141" s="279"/>
      <c r="D141" s="279"/>
      <c r="E141" s="279"/>
    </row>
    <row r="142" spans="2:5" x14ac:dyDescent="0.35">
      <c r="B142" s="278"/>
      <c r="C142" s="279"/>
      <c r="D142" s="279"/>
      <c r="E142" s="279"/>
    </row>
    <row r="143" spans="2:5" x14ac:dyDescent="0.35">
      <c r="B143" s="278"/>
      <c r="C143" s="279"/>
      <c r="D143" s="279"/>
      <c r="E143" s="279"/>
    </row>
    <row r="144" spans="2:5" x14ac:dyDescent="0.35">
      <c r="B144" s="278"/>
      <c r="C144" s="279"/>
      <c r="D144" s="279"/>
      <c r="E144" s="279"/>
    </row>
    <row r="145" spans="2:5" x14ac:dyDescent="0.35">
      <c r="B145" s="278"/>
      <c r="C145" s="279"/>
      <c r="D145" s="279"/>
      <c r="E145" s="279"/>
    </row>
    <row r="146" spans="2:5" x14ac:dyDescent="0.35">
      <c r="B146" s="278"/>
      <c r="C146" s="279"/>
      <c r="D146" s="279"/>
      <c r="E146" s="279"/>
    </row>
    <row r="147" spans="2:5" x14ac:dyDescent="0.35">
      <c r="B147" s="278"/>
      <c r="C147" s="279"/>
      <c r="D147" s="279"/>
      <c r="E147" s="279"/>
    </row>
    <row r="148" spans="2:5" x14ac:dyDescent="0.35">
      <c r="B148" s="278"/>
      <c r="C148" s="279"/>
      <c r="D148" s="279"/>
      <c r="E148" s="279"/>
    </row>
    <row r="149" spans="2:5" x14ac:dyDescent="0.35">
      <c r="B149" s="278"/>
      <c r="C149" s="279"/>
      <c r="D149" s="279"/>
      <c r="E149" s="279"/>
    </row>
    <row r="150" spans="2:5" x14ac:dyDescent="0.35">
      <c r="B150" s="278"/>
      <c r="C150" s="279"/>
      <c r="D150" s="279"/>
      <c r="E150" s="279"/>
    </row>
    <row r="151" spans="2:5" x14ac:dyDescent="0.35">
      <c r="B151" s="278"/>
      <c r="C151" s="279"/>
      <c r="D151" s="279"/>
      <c r="E151" s="279"/>
    </row>
    <row r="152" spans="2:5" x14ac:dyDescent="0.35">
      <c r="B152" s="278"/>
      <c r="C152" s="279"/>
      <c r="D152" s="279"/>
      <c r="E152" s="279"/>
    </row>
    <row r="153" spans="2:5" x14ac:dyDescent="0.35">
      <c r="B153" s="278"/>
      <c r="C153" s="279"/>
      <c r="D153" s="279"/>
      <c r="E153" s="279"/>
    </row>
    <row r="154" spans="2:5" x14ac:dyDescent="0.35">
      <c r="B154" s="278"/>
      <c r="C154" s="279"/>
      <c r="D154" s="279"/>
      <c r="E154" s="279"/>
    </row>
    <row r="155" spans="2:5" x14ac:dyDescent="0.35">
      <c r="B155" s="278"/>
      <c r="C155" s="279"/>
      <c r="D155" s="279"/>
      <c r="E155" s="279"/>
    </row>
    <row r="156" spans="2:5" x14ac:dyDescent="0.35">
      <c r="B156" s="278"/>
      <c r="C156" s="279"/>
      <c r="D156" s="279"/>
      <c r="E156" s="279"/>
    </row>
    <row r="157" spans="2:5" x14ac:dyDescent="0.35">
      <c r="B157" s="278"/>
      <c r="C157" s="279"/>
      <c r="D157" s="279"/>
      <c r="E157" s="279"/>
    </row>
    <row r="158" spans="2:5" x14ac:dyDescent="0.35">
      <c r="B158" s="278"/>
      <c r="C158" s="279"/>
      <c r="D158" s="279"/>
      <c r="E158" s="279"/>
    </row>
    <row r="159" spans="2:5" x14ac:dyDescent="0.35">
      <c r="B159" s="278"/>
      <c r="C159" s="279"/>
      <c r="D159" s="279"/>
      <c r="E159" s="279"/>
    </row>
    <row r="160" spans="2:5" x14ac:dyDescent="0.35">
      <c r="B160" s="278"/>
      <c r="C160" s="279"/>
      <c r="D160" s="279"/>
      <c r="E160" s="279"/>
    </row>
    <row r="161" spans="2:5" x14ac:dyDescent="0.35">
      <c r="B161" s="278"/>
      <c r="C161" s="279"/>
      <c r="D161" s="279"/>
      <c r="E161" s="279"/>
    </row>
    <row r="162" spans="2:5" x14ac:dyDescent="0.35">
      <c r="B162" s="278"/>
      <c r="C162" s="279"/>
      <c r="D162" s="279"/>
      <c r="E162" s="279"/>
    </row>
    <row r="163" spans="2:5" x14ac:dyDescent="0.35">
      <c r="B163" s="278"/>
      <c r="C163" s="279"/>
      <c r="D163" s="279"/>
      <c r="E163" s="279"/>
    </row>
    <row r="164" spans="2:5" x14ac:dyDescent="0.35">
      <c r="B164" s="278"/>
      <c r="C164" s="279"/>
      <c r="D164" s="279"/>
      <c r="E164" s="279"/>
    </row>
    <row r="165" spans="2:5" x14ac:dyDescent="0.35">
      <c r="B165" s="278"/>
      <c r="C165" s="279"/>
      <c r="D165" s="279"/>
      <c r="E165" s="279"/>
    </row>
    <row r="166" spans="2:5" x14ac:dyDescent="0.35">
      <c r="B166" s="278"/>
      <c r="C166" s="279"/>
      <c r="D166" s="279"/>
      <c r="E166" s="279"/>
    </row>
    <row r="167" spans="2:5" x14ac:dyDescent="0.35">
      <c r="B167" s="278"/>
      <c r="C167" s="279"/>
      <c r="D167" s="279"/>
      <c r="E167" s="279"/>
    </row>
    <row r="168" spans="2:5" x14ac:dyDescent="0.35">
      <c r="B168" s="278"/>
      <c r="C168" s="279"/>
      <c r="D168" s="279"/>
      <c r="E168" s="279"/>
    </row>
    <row r="169" spans="2:5" x14ac:dyDescent="0.35">
      <c r="B169" s="278"/>
      <c r="C169" s="279"/>
      <c r="D169" s="279"/>
      <c r="E169" s="279"/>
    </row>
    <row r="170" spans="2:5" x14ac:dyDescent="0.35">
      <c r="B170" s="278"/>
      <c r="C170" s="279"/>
      <c r="D170" s="279"/>
      <c r="E170" s="279"/>
    </row>
    <row r="171" spans="2:5" x14ac:dyDescent="0.35">
      <c r="B171" s="278"/>
      <c r="C171" s="279"/>
      <c r="D171" s="279"/>
      <c r="E171" s="279"/>
    </row>
    <row r="172" spans="2:5" x14ac:dyDescent="0.35">
      <c r="B172" s="278"/>
      <c r="C172" s="279"/>
      <c r="D172" s="279"/>
      <c r="E172" s="279"/>
    </row>
    <row r="173" spans="2:5" x14ac:dyDescent="0.35">
      <c r="B173" s="278"/>
      <c r="C173" s="279"/>
      <c r="D173" s="279"/>
      <c r="E173" s="279"/>
    </row>
    <row r="174" spans="2:5" x14ac:dyDescent="0.35">
      <c r="B174" s="278"/>
      <c r="C174" s="279"/>
      <c r="D174" s="279"/>
      <c r="E174" s="279"/>
    </row>
    <row r="175" spans="2:5" x14ac:dyDescent="0.35">
      <c r="B175" s="278"/>
      <c r="C175" s="279"/>
      <c r="D175" s="279"/>
      <c r="E175" s="279"/>
    </row>
    <row r="176" spans="2:5" x14ac:dyDescent="0.35">
      <c r="B176" s="278"/>
      <c r="C176" s="279"/>
      <c r="D176" s="279"/>
      <c r="E176" s="279"/>
    </row>
    <row r="177" spans="2:5" x14ac:dyDescent="0.35">
      <c r="B177" s="278"/>
      <c r="C177" s="279"/>
      <c r="D177" s="279"/>
      <c r="E177" s="279"/>
    </row>
    <row r="178" spans="2:5" x14ac:dyDescent="0.35">
      <c r="B178" s="278"/>
      <c r="C178" s="279"/>
      <c r="D178" s="279"/>
      <c r="E178" s="279"/>
    </row>
    <row r="179" spans="2:5" x14ac:dyDescent="0.35">
      <c r="B179" s="278"/>
      <c r="C179" s="279"/>
      <c r="D179" s="279"/>
      <c r="E179" s="279"/>
    </row>
    <row r="180" spans="2:5" x14ac:dyDescent="0.35">
      <c r="B180" s="278"/>
      <c r="C180" s="279"/>
      <c r="D180" s="279"/>
      <c r="E180" s="279"/>
    </row>
    <row r="181" spans="2:5" x14ac:dyDescent="0.35">
      <c r="B181" s="278"/>
      <c r="C181" s="279"/>
      <c r="D181" s="279"/>
      <c r="E181" s="279"/>
    </row>
    <row r="182" spans="2:5" x14ac:dyDescent="0.35">
      <c r="B182" s="278"/>
      <c r="C182" s="279"/>
      <c r="D182" s="279"/>
      <c r="E182" s="279"/>
    </row>
    <row r="183" spans="2:5" x14ac:dyDescent="0.35">
      <c r="B183" s="278"/>
      <c r="C183" s="279"/>
      <c r="D183" s="279"/>
      <c r="E183" s="279"/>
    </row>
    <row r="184" spans="2:5" x14ac:dyDescent="0.35">
      <c r="B184" s="278"/>
      <c r="C184" s="279"/>
      <c r="D184" s="279"/>
      <c r="E184" s="279"/>
    </row>
    <row r="185" spans="2:5" x14ac:dyDescent="0.35">
      <c r="B185" s="278"/>
      <c r="C185" s="279"/>
      <c r="D185" s="279"/>
      <c r="E185" s="279"/>
    </row>
    <row r="186" spans="2:5" x14ac:dyDescent="0.35">
      <c r="B186" s="278"/>
      <c r="C186" s="279"/>
      <c r="D186" s="279"/>
      <c r="E186" s="279"/>
    </row>
    <row r="187" spans="2:5" x14ac:dyDescent="0.35">
      <c r="B187" s="278"/>
      <c r="C187" s="279"/>
      <c r="D187" s="279"/>
      <c r="E187" s="279"/>
    </row>
    <row r="188" spans="2:5" x14ac:dyDescent="0.35">
      <c r="B188" s="278"/>
      <c r="C188" s="279"/>
      <c r="D188" s="279"/>
      <c r="E188" s="279"/>
    </row>
    <row r="189" spans="2:5" x14ac:dyDescent="0.35">
      <c r="B189" s="278"/>
      <c r="C189" s="279"/>
      <c r="D189" s="279"/>
      <c r="E189" s="279"/>
    </row>
    <row r="190" spans="2:5" x14ac:dyDescent="0.35">
      <c r="B190" s="278"/>
      <c r="C190" s="279"/>
      <c r="D190" s="279"/>
      <c r="E190" s="279"/>
    </row>
    <row r="191" spans="2:5" x14ac:dyDescent="0.35">
      <c r="B191" s="278"/>
      <c r="C191" s="279"/>
      <c r="D191" s="279"/>
      <c r="E191" s="279"/>
    </row>
    <row r="192" spans="2:5" x14ac:dyDescent="0.35">
      <c r="B192" s="278"/>
      <c r="C192" s="279"/>
      <c r="D192" s="279"/>
      <c r="E192" s="279"/>
    </row>
    <row r="193" spans="2:5" x14ac:dyDescent="0.35">
      <c r="B193" s="278"/>
      <c r="C193" s="279"/>
      <c r="D193" s="279"/>
      <c r="E193" s="279"/>
    </row>
    <row r="194" spans="2:5" x14ac:dyDescent="0.35">
      <c r="B194" s="278"/>
      <c r="C194" s="279"/>
      <c r="D194" s="279"/>
      <c r="E194" s="279"/>
    </row>
    <row r="195" spans="2:5" x14ac:dyDescent="0.35">
      <c r="B195" s="278"/>
      <c r="C195" s="279"/>
      <c r="D195" s="279"/>
      <c r="E195" s="279"/>
    </row>
    <row r="196" spans="2:5" x14ac:dyDescent="0.35">
      <c r="B196" s="278"/>
      <c r="C196" s="279"/>
      <c r="D196" s="279"/>
      <c r="E196" s="279"/>
    </row>
    <row r="197" spans="2:5" x14ac:dyDescent="0.35">
      <c r="B197" s="278"/>
      <c r="C197" s="279"/>
      <c r="D197" s="279"/>
      <c r="E197" s="279"/>
    </row>
    <row r="198" spans="2:5" x14ac:dyDescent="0.35">
      <c r="B198" s="278"/>
      <c r="C198" s="279"/>
      <c r="D198" s="279"/>
      <c r="E198" s="279"/>
    </row>
    <row r="199" spans="2:5" x14ac:dyDescent="0.35">
      <c r="B199" s="278"/>
      <c r="C199" s="279"/>
      <c r="D199" s="279"/>
      <c r="E199" s="279"/>
    </row>
    <row r="200" spans="2:5" x14ac:dyDescent="0.35">
      <c r="B200" s="278"/>
      <c r="C200" s="279"/>
      <c r="D200" s="279"/>
      <c r="E200" s="279"/>
    </row>
    <row r="201" spans="2:5" x14ac:dyDescent="0.35">
      <c r="B201" s="278"/>
      <c r="C201" s="279"/>
      <c r="D201" s="279"/>
      <c r="E201" s="279"/>
    </row>
    <row r="202" spans="2:5" x14ac:dyDescent="0.35">
      <c r="B202" s="278"/>
      <c r="C202" s="279"/>
      <c r="D202" s="279"/>
      <c r="E202" s="279"/>
    </row>
    <row r="203" spans="2:5" x14ac:dyDescent="0.35">
      <c r="B203" s="278"/>
      <c r="C203" s="279"/>
      <c r="D203" s="279"/>
      <c r="E203" s="279"/>
    </row>
    <row r="204" spans="2:5" x14ac:dyDescent="0.35">
      <c r="B204" s="278"/>
      <c r="C204" s="279"/>
      <c r="D204" s="279"/>
      <c r="E204" s="279"/>
    </row>
    <row r="205" spans="2:5" x14ac:dyDescent="0.35">
      <c r="B205" s="278"/>
      <c r="C205" s="279"/>
      <c r="D205" s="279"/>
      <c r="E205" s="279"/>
    </row>
    <row r="206" spans="2:5" x14ac:dyDescent="0.35">
      <c r="B206" s="278"/>
      <c r="C206" s="279"/>
      <c r="D206" s="279"/>
      <c r="E206" s="279"/>
    </row>
    <row r="207" spans="2:5" x14ac:dyDescent="0.35">
      <c r="B207" s="278"/>
      <c r="C207" s="279"/>
      <c r="D207" s="279"/>
      <c r="E207" s="279"/>
    </row>
    <row r="208" spans="2:5" x14ac:dyDescent="0.35">
      <c r="B208" s="278"/>
      <c r="C208" s="279"/>
      <c r="D208" s="279"/>
      <c r="E208" s="279"/>
    </row>
    <row r="209" spans="2:5" x14ac:dyDescent="0.35">
      <c r="B209" s="278"/>
      <c r="C209" s="279"/>
      <c r="D209" s="279"/>
      <c r="E209" s="279"/>
    </row>
    <row r="210" spans="2:5" x14ac:dyDescent="0.35">
      <c r="B210" s="278"/>
      <c r="C210" s="279"/>
      <c r="D210" s="279"/>
      <c r="E210" s="279"/>
    </row>
    <row r="211" spans="2:5" x14ac:dyDescent="0.35">
      <c r="B211" s="278"/>
      <c r="C211" s="279"/>
      <c r="D211" s="279"/>
      <c r="E211" s="279"/>
    </row>
    <row r="212" spans="2:5" x14ac:dyDescent="0.35">
      <c r="B212" s="278"/>
      <c r="C212" s="279"/>
      <c r="D212" s="279"/>
      <c r="E212" s="279"/>
    </row>
    <row r="213" spans="2:5" x14ac:dyDescent="0.35">
      <c r="B213" s="278"/>
      <c r="C213" s="279"/>
      <c r="D213" s="279"/>
      <c r="E213" s="279"/>
    </row>
    <row r="214" spans="2:5" x14ac:dyDescent="0.35">
      <c r="B214" s="278"/>
      <c r="C214" s="279"/>
      <c r="D214" s="279"/>
      <c r="E214" s="279"/>
    </row>
  </sheetData>
  <mergeCells count="2">
    <mergeCell ref="A1:C1"/>
    <mergeCell ref="A2:C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38DB-AF47-4B9A-92DB-B5D9E5FE3AD4}">
  <sheetPr>
    <tabColor rgb="FF92D050"/>
  </sheetPr>
  <dimension ref="A1:Z36"/>
  <sheetViews>
    <sheetView showGridLines="0" topLeftCell="A13" zoomScale="85" zoomScaleNormal="85" workbookViewId="0">
      <selection activeCell="F40" sqref="F40"/>
    </sheetView>
  </sheetViews>
  <sheetFormatPr defaultColWidth="9.1796875" defaultRowHeight="14.5" x14ac:dyDescent="0.35"/>
  <cols>
    <col min="1" max="1" width="21.26953125" style="284" customWidth="1"/>
    <col min="2" max="12" width="12.54296875" style="284" customWidth="1"/>
    <col min="13" max="15" width="12.7265625" style="273" customWidth="1"/>
    <col min="16" max="20" width="9.1796875" style="273"/>
    <col min="21" max="21" width="16.7265625" style="273" bestFit="1" customWidth="1"/>
    <col min="22" max="22" width="16.7265625" style="273" customWidth="1"/>
    <col min="23" max="16384" width="9.1796875" style="273"/>
  </cols>
  <sheetData>
    <row r="1" spans="1:26" x14ac:dyDescent="0.35">
      <c r="A1" s="363" t="s">
        <v>620</v>
      </c>
      <c r="B1" s="364"/>
      <c r="C1" s="364"/>
      <c r="D1" s="365"/>
      <c r="L1" s="285"/>
    </row>
    <row r="2" spans="1:26" x14ac:dyDescent="0.35">
      <c r="A2" s="286"/>
      <c r="L2" s="285"/>
    </row>
    <row r="3" spans="1:26" ht="15" thickBot="1" x14ac:dyDescent="0.4"/>
    <row r="4" spans="1:26" s="290" customFormat="1" ht="45" customHeight="1" x14ac:dyDescent="0.35">
      <c r="A4" s="288" t="s">
        <v>527</v>
      </c>
      <c r="B4" s="359" t="s">
        <v>528</v>
      </c>
      <c r="C4" s="359"/>
      <c r="D4" s="359" t="s">
        <v>529</v>
      </c>
      <c r="E4" s="359"/>
      <c r="F4" s="359" t="s">
        <v>215</v>
      </c>
      <c r="G4" s="359"/>
      <c r="H4" s="359" t="s">
        <v>216</v>
      </c>
      <c r="I4" s="359"/>
      <c r="J4" s="359" t="s">
        <v>217</v>
      </c>
      <c r="K4" s="360"/>
      <c r="L4" s="359" t="s">
        <v>59</v>
      </c>
      <c r="M4" s="360"/>
      <c r="N4" s="361" t="s">
        <v>99</v>
      </c>
      <c r="O4" s="362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</row>
    <row r="5" spans="1:26" s="290" customFormat="1" ht="39.75" customHeight="1" x14ac:dyDescent="0.35">
      <c r="A5" s="288" t="s">
        <v>530</v>
      </c>
      <c r="B5" s="288" t="s">
        <v>14</v>
      </c>
      <c r="C5" s="288" t="s">
        <v>531</v>
      </c>
      <c r="D5" s="288" t="s">
        <v>14</v>
      </c>
      <c r="E5" s="288" t="s">
        <v>531</v>
      </c>
      <c r="F5" s="288" t="s">
        <v>14</v>
      </c>
      <c r="G5" s="288" t="s">
        <v>531</v>
      </c>
      <c r="H5" s="288" t="s">
        <v>14</v>
      </c>
      <c r="I5" s="288" t="s">
        <v>531</v>
      </c>
      <c r="J5" s="288" t="s">
        <v>14</v>
      </c>
      <c r="K5" s="291" t="s">
        <v>531</v>
      </c>
      <c r="L5" s="288" t="s">
        <v>14</v>
      </c>
      <c r="M5" s="291" t="s">
        <v>531</v>
      </c>
      <c r="N5" s="292" t="s">
        <v>14</v>
      </c>
      <c r="O5" s="293" t="s">
        <v>531</v>
      </c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</row>
    <row r="6" spans="1:26" x14ac:dyDescent="0.35">
      <c r="A6" s="294" t="s">
        <v>68</v>
      </c>
      <c r="B6" s="295">
        <v>28.1</v>
      </c>
      <c r="C6" s="295">
        <v>29</v>
      </c>
      <c r="D6" s="295">
        <v>29.3</v>
      </c>
      <c r="E6" s="295">
        <v>29.3</v>
      </c>
      <c r="F6" s="295">
        <v>27.7</v>
      </c>
      <c r="G6" s="295">
        <v>29.6</v>
      </c>
      <c r="H6" s="295">
        <v>29.261287289181826</v>
      </c>
      <c r="I6" s="295">
        <v>29.663917269162713</v>
      </c>
      <c r="J6" s="295">
        <v>32.036170623818172</v>
      </c>
      <c r="K6" s="296">
        <v>30.645244299430921</v>
      </c>
      <c r="L6" s="295">
        <v>28.70757298327274</v>
      </c>
      <c r="M6" s="296">
        <v>30.01988641477547</v>
      </c>
      <c r="N6" s="297">
        <v>30.695935328272729</v>
      </c>
      <c r="O6" s="298">
        <v>30.935926256769079</v>
      </c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</row>
    <row r="7" spans="1:26" x14ac:dyDescent="0.35">
      <c r="A7" s="294" t="s">
        <v>532</v>
      </c>
      <c r="B7" s="295">
        <v>5.0999999999999996</v>
      </c>
      <c r="C7" s="295">
        <v>5.2</v>
      </c>
      <c r="D7" s="295">
        <v>4.9000000000000004</v>
      </c>
      <c r="E7" s="295">
        <v>4.9000000000000004</v>
      </c>
      <c r="F7" s="295">
        <v>4.5999999999999996</v>
      </c>
      <c r="G7" s="295">
        <v>4.7</v>
      </c>
      <c r="H7" s="295">
        <v>5.021477835269855</v>
      </c>
      <c r="I7" s="295">
        <v>5.0309622336357549</v>
      </c>
      <c r="J7" s="295">
        <v>4.8389448085065636</v>
      </c>
      <c r="K7" s="296">
        <v>4.7957154393728993</v>
      </c>
      <c r="L7" s="295">
        <v>4.4453869784882922</v>
      </c>
      <c r="M7" s="296">
        <v>4.4883720292352374</v>
      </c>
      <c r="N7" s="297">
        <v>4.4821005567379322</v>
      </c>
      <c r="O7" s="298">
        <v>4.4977794480752786</v>
      </c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</row>
    <row r="8" spans="1:26" x14ac:dyDescent="0.35">
      <c r="A8" s="294" t="s">
        <v>69</v>
      </c>
      <c r="B8" s="295">
        <v>2.9</v>
      </c>
      <c r="C8" s="295">
        <v>2.9</v>
      </c>
      <c r="D8" s="295">
        <v>2.9</v>
      </c>
      <c r="E8" s="295">
        <v>2.9</v>
      </c>
      <c r="F8" s="295">
        <v>2.6</v>
      </c>
      <c r="G8" s="295">
        <v>2.6</v>
      </c>
      <c r="H8" s="295">
        <v>1.6207274899999995</v>
      </c>
      <c r="I8" s="295">
        <v>1.6207274899999995</v>
      </c>
      <c r="J8" s="295">
        <v>1.8400999999999998</v>
      </c>
      <c r="K8" s="296">
        <v>1.8400999999999998</v>
      </c>
      <c r="L8" s="295">
        <v>2.1045000000000007</v>
      </c>
      <c r="M8" s="296">
        <v>2.1045000000000007</v>
      </c>
      <c r="N8" s="297">
        <v>2.6357849999999994</v>
      </c>
      <c r="O8" s="298">
        <v>2.6357849999999994</v>
      </c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</row>
    <row r="9" spans="1:26" x14ac:dyDescent="0.35">
      <c r="A9" s="294" t="s">
        <v>533</v>
      </c>
      <c r="B9" s="295">
        <v>7.9</v>
      </c>
      <c r="C9" s="295">
        <v>7.9</v>
      </c>
      <c r="D9" s="295">
        <v>8.6999999999999993</v>
      </c>
      <c r="E9" s="295">
        <v>8.6999999999999993</v>
      </c>
      <c r="F9" s="295">
        <v>10.4</v>
      </c>
      <c r="G9" s="295">
        <v>10.4</v>
      </c>
      <c r="H9" s="295">
        <v>13.757741730638005</v>
      </c>
      <c r="I9" s="295">
        <v>13.768024260446001</v>
      </c>
      <c r="J9" s="295">
        <v>12.814215478015997</v>
      </c>
      <c r="K9" s="296">
        <v>12.804341896058995</v>
      </c>
      <c r="L9" s="295">
        <v>12.324996945972996</v>
      </c>
      <c r="M9" s="296">
        <v>12.331759748404007</v>
      </c>
      <c r="N9" s="297">
        <v>10.616374298434408</v>
      </c>
      <c r="O9" s="298">
        <v>10.625920040048404</v>
      </c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</row>
    <row r="10" spans="1:26" s="304" customFormat="1" x14ac:dyDescent="0.35">
      <c r="A10" s="299" t="s">
        <v>534</v>
      </c>
      <c r="B10" s="300">
        <v>44.2</v>
      </c>
      <c r="C10" s="300">
        <v>45.1</v>
      </c>
      <c r="D10" s="300">
        <v>45.9</v>
      </c>
      <c r="E10" s="300">
        <v>46</v>
      </c>
      <c r="F10" s="300">
        <v>45.5</v>
      </c>
      <c r="G10" s="300">
        <v>47.5</v>
      </c>
      <c r="H10" s="300">
        <v>49.873529272998731</v>
      </c>
      <c r="I10" s="300">
        <v>50.295926181153597</v>
      </c>
      <c r="J10" s="300">
        <v>51.529430910340729</v>
      </c>
      <c r="K10" s="301">
        <v>50.085401634862812</v>
      </c>
      <c r="L10" s="300">
        <v>47.582456907734034</v>
      </c>
      <c r="M10" s="301">
        <v>49.115445640323777</v>
      </c>
      <c r="N10" s="302">
        <v>48.430195183445065</v>
      </c>
      <c r="O10" s="303">
        <v>48.938930362801877</v>
      </c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</row>
    <row r="11" spans="1:26" x14ac:dyDescent="0.35">
      <c r="A11" s="294" t="s">
        <v>535</v>
      </c>
      <c r="B11" s="295">
        <v>0.6</v>
      </c>
      <c r="C11" s="295">
        <v>0.6</v>
      </c>
      <c r="D11" s="295">
        <v>1.5</v>
      </c>
      <c r="E11" s="295">
        <v>1.5</v>
      </c>
      <c r="F11" s="295">
        <v>2.7</v>
      </c>
      <c r="G11" s="295">
        <v>2.7</v>
      </c>
      <c r="H11" s="295">
        <v>0.76976415399999998</v>
      </c>
      <c r="I11" s="295">
        <v>0.76976415399999998</v>
      </c>
      <c r="J11" s="295">
        <v>0.66757999999999984</v>
      </c>
      <c r="K11" s="296">
        <v>0.66757999999999984</v>
      </c>
      <c r="L11" s="295">
        <v>3.4800000000000018E-2</v>
      </c>
      <c r="M11" s="296">
        <v>3.4800000000000018E-2</v>
      </c>
      <c r="N11" s="297">
        <v>0.46075400000000011</v>
      </c>
      <c r="O11" s="298">
        <v>0.46075400000000011</v>
      </c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</row>
    <row r="12" spans="1:26" x14ac:dyDescent="0.35">
      <c r="A12" s="294" t="s">
        <v>536</v>
      </c>
      <c r="B12" s="295">
        <v>1.8</v>
      </c>
      <c r="C12" s="295">
        <v>1.8</v>
      </c>
      <c r="D12" s="295">
        <v>0.9</v>
      </c>
      <c r="E12" s="295">
        <v>0.9</v>
      </c>
      <c r="F12" s="295">
        <v>1.2</v>
      </c>
      <c r="G12" s="295">
        <v>1.2</v>
      </c>
      <c r="H12" s="295">
        <v>1.8329162999999993</v>
      </c>
      <c r="I12" s="295">
        <v>1.8329162999999993</v>
      </c>
      <c r="J12" s="295">
        <v>2.2660000000000005</v>
      </c>
      <c r="K12" s="296">
        <v>2.2660000000000005</v>
      </c>
      <c r="L12" s="295">
        <v>1.5340000000000003</v>
      </c>
      <c r="M12" s="296">
        <v>1.5340000000000003</v>
      </c>
      <c r="N12" s="297">
        <v>1.3599390000000005</v>
      </c>
      <c r="O12" s="298">
        <v>1.3599390000000005</v>
      </c>
      <c r="P12" s="304"/>
      <c r="Q12" s="304"/>
      <c r="R12" s="304"/>
      <c r="S12" s="304"/>
      <c r="T12" s="304"/>
      <c r="U12" s="289"/>
      <c r="V12" s="289"/>
      <c r="W12" s="289"/>
      <c r="X12" s="289"/>
      <c r="Y12" s="289"/>
      <c r="Z12" s="289"/>
    </row>
    <row r="13" spans="1:26" s="304" customFormat="1" ht="15" thickBot="1" x14ac:dyDescent="0.4">
      <c r="A13" s="299" t="s">
        <v>537</v>
      </c>
      <c r="B13" s="300">
        <v>46.6</v>
      </c>
      <c r="C13" s="300">
        <v>47.5</v>
      </c>
      <c r="D13" s="300">
        <v>48.3</v>
      </c>
      <c r="E13" s="300">
        <v>48.3</v>
      </c>
      <c r="F13" s="300">
        <v>49.4</v>
      </c>
      <c r="G13" s="300">
        <v>51.4</v>
      </c>
      <c r="H13" s="300">
        <v>52.476209726998732</v>
      </c>
      <c r="I13" s="300">
        <v>52.898606635153598</v>
      </c>
      <c r="J13" s="300">
        <v>54.717859278249819</v>
      </c>
      <c r="K13" s="301">
        <v>53.273830002771902</v>
      </c>
      <c r="L13" s="300">
        <v>49.440829314734032</v>
      </c>
      <c r="M13" s="301">
        <v>50.684245640323773</v>
      </c>
      <c r="N13" s="305">
        <v>50.540460590445065</v>
      </c>
      <c r="O13" s="306">
        <v>50.759623362801875</v>
      </c>
      <c r="P13" s="273"/>
      <c r="Q13" s="273"/>
      <c r="R13" s="273"/>
      <c r="S13" s="273"/>
      <c r="T13" s="273"/>
      <c r="U13" s="289"/>
      <c r="V13" s="289"/>
      <c r="W13" s="289"/>
      <c r="X13" s="289"/>
      <c r="Y13" s="289"/>
      <c r="Z13" s="289"/>
    </row>
    <row r="15" spans="1:26" ht="45" customHeight="1" x14ac:dyDescent="0.35">
      <c r="A15" s="288" t="s">
        <v>538</v>
      </c>
      <c r="B15" s="291" t="s">
        <v>528</v>
      </c>
      <c r="C15" s="291" t="s">
        <v>529</v>
      </c>
      <c r="D15" s="291" t="s">
        <v>215</v>
      </c>
      <c r="E15" s="291" t="s">
        <v>216</v>
      </c>
      <c r="F15" s="288" t="s">
        <v>217</v>
      </c>
      <c r="G15" s="288" t="s">
        <v>59</v>
      </c>
      <c r="H15" s="288" t="s">
        <v>99</v>
      </c>
      <c r="I15" s="288" t="s">
        <v>166</v>
      </c>
      <c r="J15" s="273"/>
      <c r="K15" s="273"/>
      <c r="L15" s="273"/>
    </row>
    <row r="16" spans="1:26" x14ac:dyDescent="0.35">
      <c r="A16" s="288" t="s">
        <v>530</v>
      </c>
      <c r="B16" s="288" t="s">
        <v>621</v>
      </c>
      <c r="C16" s="288" t="s">
        <v>621</v>
      </c>
      <c r="D16" s="288" t="s">
        <v>621</v>
      </c>
      <c r="E16" s="288" t="s">
        <v>621</v>
      </c>
      <c r="F16" s="288" t="s">
        <v>621</v>
      </c>
      <c r="G16" s="288" t="s">
        <v>621</v>
      </c>
      <c r="H16" s="288" t="s">
        <v>621</v>
      </c>
      <c r="I16" s="288" t="s">
        <v>622</v>
      </c>
      <c r="J16" s="273"/>
      <c r="K16" s="273"/>
      <c r="L16" s="273"/>
    </row>
    <row r="17" spans="1:12" x14ac:dyDescent="0.35">
      <c r="A17" s="307" t="s">
        <v>68</v>
      </c>
      <c r="B17" s="295">
        <f>C6</f>
        <v>29</v>
      </c>
      <c r="C17" s="295">
        <f>E6</f>
        <v>29.3</v>
      </c>
      <c r="D17" s="295">
        <f>G6</f>
        <v>29.6</v>
      </c>
      <c r="E17" s="295">
        <f>I6</f>
        <v>29.663917269162713</v>
      </c>
      <c r="F17" s="295">
        <f>K6</f>
        <v>30.645244299430921</v>
      </c>
      <c r="G17" s="295">
        <f>M6</f>
        <v>30.01988641477547</v>
      </c>
      <c r="H17" s="295">
        <f>O6</f>
        <v>30.935926256769079</v>
      </c>
      <c r="I17" s="295">
        <v>29.671149588027266</v>
      </c>
      <c r="J17" s="273"/>
      <c r="K17" s="273"/>
      <c r="L17" s="273"/>
    </row>
    <row r="18" spans="1:12" x14ac:dyDescent="0.35">
      <c r="A18" s="307" t="s">
        <v>539</v>
      </c>
      <c r="B18" s="295">
        <f>C7</f>
        <v>5.2</v>
      </c>
      <c r="C18" s="295">
        <f>E7</f>
        <v>4.9000000000000004</v>
      </c>
      <c r="D18" s="295">
        <f>G7</f>
        <v>4.7</v>
      </c>
      <c r="E18" s="295">
        <f>I7</f>
        <v>5.0309622336357549</v>
      </c>
      <c r="F18" s="295">
        <f>K7</f>
        <v>4.7957154393728993</v>
      </c>
      <c r="G18" s="295">
        <f>M7</f>
        <v>4.4883720292352374</v>
      </c>
      <c r="H18" s="295">
        <f>O7</f>
        <v>4.4977794480752786</v>
      </c>
      <c r="I18" s="295">
        <v>4.4925120175250006</v>
      </c>
      <c r="J18" s="273"/>
      <c r="L18" s="273"/>
    </row>
    <row r="19" spans="1:12" x14ac:dyDescent="0.35">
      <c r="A19" s="307" t="s">
        <v>70</v>
      </c>
      <c r="B19" s="295">
        <f>C9</f>
        <v>7.9</v>
      </c>
      <c r="C19" s="295">
        <f>E9</f>
        <v>8.6999999999999993</v>
      </c>
      <c r="D19" s="295">
        <f>G9</f>
        <v>10.4</v>
      </c>
      <c r="E19" s="295">
        <f>I9</f>
        <v>13.768024260446001</v>
      </c>
      <c r="F19" s="295">
        <f>K9</f>
        <v>12.804341896058995</v>
      </c>
      <c r="G19" s="295">
        <f>M9</f>
        <v>12.331759748404007</v>
      </c>
      <c r="H19" s="295">
        <f>O9</f>
        <v>10.625920040048404</v>
      </c>
      <c r="I19" s="295">
        <v>11.007382326268363</v>
      </c>
      <c r="K19" s="308"/>
      <c r="L19" s="273"/>
    </row>
    <row r="20" spans="1:12" x14ac:dyDescent="0.35">
      <c r="A20" s="307" t="s">
        <v>69</v>
      </c>
      <c r="B20" s="295">
        <f>C8</f>
        <v>2.9</v>
      </c>
      <c r="C20" s="295">
        <f>E8</f>
        <v>2.9</v>
      </c>
      <c r="D20" s="295">
        <f>G8</f>
        <v>2.6</v>
      </c>
      <c r="E20" s="295">
        <f>I8</f>
        <v>1.6207274899999995</v>
      </c>
      <c r="F20" s="295">
        <f>K8</f>
        <v>1.8400999999999998</v>
      </c>
      <c r="G20" s="295">
        <f>M8</f>
        <v>2.1045000000000007</v>
      </c>
      <c r="H20" s="295">
        <f>O8</f>
        <v>2.6357849999999994</v>
      </c>
      <c r="I20" s="295">
        <v>3.2094525004554559</v>
      </c>
      <c r="J20" s="273"/>
      <c r="K20" s="273"/>
      <c r="L20" s="273"/>
    </row>
    <row r="21" spans="1:12" x14ac:dyDescent="0.35">
      <c r="A21" s="307" t="s">
        <v>535</v>
      </c>
      <c r="B21" s="295">
        <f>C11</f>
        <v>0.6</v>
      </c>
      <c r="C21" s="295">
        <f>E11</f>
        <v>1.5</v>
      </c>
      <c r="D21" s="295">
        <f>G11</f>
        <v>2.7</v>
      </c>
      <c r="E21" s="295">
        <f>I11</f>
        <v>0.76976415399999998</v>
      </c>
      <c r="F21" s="295">
        <f>K11</f>
        <v>0.66757999999999984</v>
      </c>
      <c r="G21" s="295">
        <f>M11</f>
        <v>3.4800000000000018E-2</v>
      </c>
      <c r="H21" s="295">
        <f>O11</f>
        <v>0.46075400000000011</v>
      </c>
      <c r="I21" s="295">
        <v>0.48402000000000006</v>
      </c>
      <c r="J21" s="273"/>
      <c r="K21" s="273"/>
      <c r="L21" s="273"/>
    </row>
    <row r="22" spans="1:12" x14ac:dyDescent="0.35">
      <c r="A22" s="307" t="s">
        <v>536</v>
      </c>
      <c r="B22" s="295">
        <f>C12</f>
        <v>1.8</v>
      </c>
      <c r="C22" s="295">
        <f>E12</f>
        <v>0.9</v>
      </c>
      <c r="D22" s="295">
        <f>G12</f>
        <v>1.2</v>
      </c>
      <c r="E22" s="295">
        <f>I12</f>
        <v>1.8329162999999993</v>
      </c>
      <c r="F22" s="295">
        <f>K12</f>
        <v>2.2660000000000005</v>
      </c>
      <c r="G22" s="295">
        <f>M12</f>
        <v>1.5340000000000003</v>
      </c>
      <c r="H22" s="295">
        <f>O12</f>
        <v>1.3599390000000005</v>
      </c>
      <c r="I22" s="295">
        <v>1.7230940000000046</v>
      </c>
      <c r="J22" s="273"/>
      <c r="K22" s="273"/>
      <c r="L22" s="273"/>
    </row>
    <row r="23" spans="1:12" x14ac:dyDescent="0.35">
      <c r="A23" s="309" t="s">
        <v>0</v>
      </c>
      <c r="B23" s="300">
        <f>C13</f>
        <v>47.5</v>
      </c>
      <c r="C23" s="300">
        <f>E13</f>
        <v>48.3</v>
      </c>
      <c r="D23" s="300">
        <f>G13</f>
        <v>51.4</v>
      </c>
      <c r="E23" s="300">
        <f>I13</f>
        <v>52.898606635153598</v>
      </c>
      <c r="F23" s="300">
        <f>K13</f>
        <v>53.273830002771902</v>
      </c>
      <c r="G23" s="300">
        <f>M13</f>
        <v>50.684245640323773</v>
      </c>
      <c r="H23" s="300">
        <f>O13</f>
        <v>50.759623362801875</v>
      </c>
      <c r="I23" s="300">
        <v>50.865152143281811</v>
      </c>
      <c r="J23" s="273"/>
      <c r="K23" s="273"/>
      <c r="L23" s="273"/>
    </row>
    <row r="24" spans="1:12" x14ac:dyDescent="0.35">
      <c r="G24" s="273"/>
      <c r="H24" s="273"/>
      <c r="I24" s="273"/>
      <c r="J24" s="273"/>
      <c r="K24" s="273"/>
      <c r="L24" s="273"/>
    </row>
    <row r="25" spans="1:12" ht="45" customHeight="1" x14ac:dyDescent="0.35">
      <c r="A25" s="288" t="s">
        <v>538</v>
      </c>
      <c r="B25" s="291" t="s">
        <v>528</v>
      </c>
      <c r="C25" s="291" t="s">
        <v>529</v>
      </c>
      <c r="D25" s="291" t="s">
        <v>215</v>
      </c>
      <c r="E25" s="291" t="s">
        <v>216</v>
      </c>
      <c r="F25" s="288" t="s">
        <v>217</v>
      </c>
      <c r="G25" s="288" t="s">
        <v>59</v>
      </c>
      <c r="H25" s="288" t="s">
        <v>99</v>
      </c>
      <c r="I25" s="288" t="s">
        <v>166</v>
      </c>
      <c r="J25" s="273"/>
      <c r="K25" s="273"/>
      <c r="L25" s="273"/>
    </row>
    <row r="26" spans="1:12" x14ac:dyDescent="0.35">
      <c r="A26" s="288" t="s">
        <v>530</v>
      </c>
      <c r="B26" s="288" t="s">
        <v>14</v>
      </c>
      <c r="C26" s="288" t="s">
        <v>14</v>
      </c>
      <c r="D26" s="288" t="s">
        <v>14</v>
      </c>
      <c r="E26" s="288" t="s">
        <v>14</v>
      </c>
      <c r="F26" s="288" t="s">
        <v>14</v>
      </c>
      <c r="G26" s="288" t="s">
        <v>14</v>
      </c>
      <c r="H26" s="288" t="s">
        <v>14</v>
      </c>
      <c r="I26" s="288" t="s">
        <v>1</v>
      </c>
      <c r="J26" s="273"/>
      <c r="K26" s="273"/>
      <c r="L26" s="273"/>
    </row>
    <row r="27" spans="1:12" x14ac:dyDescent="0.35">
      <c r="A27" s="307" t="s">
        <v>68</v>
      </c>
      <c r="B27" s="295">
        <v>28.1</v>
      </c>
      <c r="C27" s="295">
        <v>29.3</v>
      </c>
      <c r="D27" s="295">
        <v>27.7</v>
      </c>
      <c r="E27" s="295">
        <v>29.261287289181826</v>
      </c>
      <c r="F27" s="295">
        <v>32.036170623818172</v>
      </c>
      <c r="G27" s="295">
        <v>28.70757298327274</v>
      </c>
      <c r="H27" s="295">
        <v>30.695935328272729</v>
      </c>
      <c r="I27" s="295">
        <v>29.671149588027266</v>
      </c>
      <c r="J27" s="273"/>
      <c r="K27" s="273"/>
      <c r="L27" s="273"/>
    </row>
    <row r="28" spans="1:12" x14ac:dyDescent="0.35">
      <c r="A28" s="307" t="s">
        <v>539</v>
      </c>
      <c r="B28" s="295">
        <v>5.0999999999999996</v>
      </c>
      <c r="C28" s="295">
        <v>4.9000000000000004</v>
      </c>
      <c r="D28" s="295">
        <v>4.5999999999999996</v>
      </c>
      <c r="E28" s="295">
        <v>5.021477835269855</v>
      </c>
      <c r="F28" s="295">
        <v>4.8389448085065636</v>
      </c>
      <c r="G28" s="295">
        <v>4.4453869784882922</v>
      </c>
      <c r="H28" s="295">
        <v>4.4821005567379322</v>
      </c>
      <c r="I28" s="295">
        <v>4.4925120175250006</v>
      </c>
      <c r="J28" s="273"/>
      <c r="K28" s="273"/>
      <c r="L28" s="273"/>
    </row>
    <row r="29" spans="1:12" x14ac:dyDescent="0.35">
      <c r="A29" s="307" t="s">
        <v>70</v>
      </c>
      <c r="B29" s="295">
        <v>7.9</v>
      </c>
      <c r="C29" s="295">
        <v>8.6999999999999993</v>
      </c>
      <c r="D29" s="295">
        <v>10.4</v>
      </c>
      <c r="E29" s="295">
        <v>13.757741730638005</v>
      </c>
      <c r="F29" s="295">
        <v>12.814215478015997</v>
      </c>
      <c r="G29" s="295">
        <v>12.324996945972996</v>
      </c>
      <c r="H29" s="295">
        <v>10.616374298434408</v>
      </c>
      <c r="I29" s="295">
        <v>11.007382326268363</v>
      </c>
      <c r="J29" s="308"/>
      <c r="K29" s="273"/>
      <c r="L29" s="273"/>
    </row>
    <row r="30" spans="1:12" x14ac:dyDescent="0.35">
      <c r="A30" s="307" t="s">
        <v>69</v>
      </c>
      <c r="B30" s="295">
        <v>2.9</v>
      </c>
      <c r="C30" s="295">
        <v>2.9</v>
      </c>
      <c r="D30" s="295">
        <v>2.6</v>
      </c>
      <c r="E30" s="295">
        <v>1.6207274899999995</v>
      </c>
      <c r="F30" s="295">
        <v>1.8400999999999998</v>
      </c>
      <c r="G30" s="295">
        <v>2.1045000000000007</v>
      </c>
      <c r="H30" s="295">
        <v>2.6357849999999994</v>
      </c>
      <c r="I30" s="295">
        <v>3.2094525004554559</v>
      </c>
      <c r="J30" s="273"/>
      <c r="K30" s="273"/>
      <c r="L30" s="273"/>
    </row>
    <row r="31" spans="1:12" x14ac:dyDescent="0.35">
      <c r="A31" s="307" t="s">
        <v>535</v>
      </c>
      <c r="B31" s="295">
        <v>0.6</v>
      </c>
      <c r="C31" s="295">
        <v>1.5</v>
      </c>
      <c r="D31" s="295">
        <v>2.7</v>
      </c>
      <c r="E31" s="295">
        <v>0.76976415399999998</v>
      </c>
      <c r="F31" s="295">
        <v>0.66757999999999984</v>
      </c>
      <c r="G31" s="295">
        <v>3.4800000000000018E-2</v>
      </c>
      <c r="H31" s="295">
        <v>0.46075400000000011</v>
      </c>
      <c r="I31" s="295">
        <v>0.48402000000000006</v>
      </c>
      <c r="J31" s="273"/>
      <c r="K31" s="273"/>
      <c r="L31" s="273"/>
    </row>
    <row r="32" spans="1:12" x14ac:dyDescent="0.35">
      <c r="A32" s="307" t="s">
        <v>536</v>
      </c>
      <c r="B32" s="295">
        <v>1.8</v>
      </c>
      <c r="C32" s="295">
        <v>0.9</v>
      </c>
      <c r="D32" s="295">
        <v>1.2</v>
      </c>
      <c r="E32" s="295">
        <v>1.8329162999999993</v>
      </c>
      <c r="F32" s="295">
        <v>2.2660000000000005</v>
      </c>
      <c r="G32" s="295">
        <v>1.5340000000000003</v>
      </c>
      <c r="H32" s="295">
        <v>1.3599390000000005</v>
      </c>
      <c r="I32" s="295">
        <v>1.7230940000000046</v>
      </c>
      <c r="J32" s="273"/>
      <c r="K32" s="273"/>
      <c r="L32" s="273"/>
    </row>
    <row r="33" spans="1:12" x14ac:dyDescent="0.35">
      <c r="A33" s="309" t="s">
        <v>0</v>
      </c>
      <c r="B33" s="300">
        <v>46.6</v>
      </c>
      <c r="C33" s="300">
        <v>48.3</v>
      </c>
      <c r="D33" s="300">
        <v>49.4</v>
      </c>
      <c r="E33" s="300">
        <v>52.476209726998732</v>
      </c>
      <c r="F33" s="300">
        <v>54.717859278249819</v>
      </c>
      <c r="G33" s="300">
        <v>49.440829314734032</v>
      </c>
      <c r="H33" s="300">
        <v>50.540460590445065</v>
      </c>
      <c r="I33" s="300">
        <v>50.865152143281811</v>
      </c>
      <c r="J33" s="273"/>
      <c r="K33" s="273"/>
      <c r="L33" s="273"/>
    </row>
    <row r="34" spans="1:12" x14ac:dyDescent="0.35">
      <c r="G34" s="273"/>
      <c r="H34" s="273"/>
      <c r="I34" s="273"/>
      <c r="J34" s="273"/>
      <c r="K34" s="273"/>
      <c r="L34" s="273"/>
    </row>
    <row r="35" spans="1:12" x14ac:dyDescent="0.35">
      <c r="A35" s="287" t="s">
        <v>540</v>
      </c>
      <c r="G35" s="273"/>
      <c r="H35" s="273"/>
      <c r="I35" s="273"/>
      <c r="J35" s="273"/>
      <c r="K35" s="273"/>
      <c r="L35" s="273"/>
    </row>
    <row r="36" spans="1:12" x14ac:dyDescent="0.35">
      <c r="A36" s="287"/>
      <c r="G36" s="273"/>
      <c r="H36" s="273"/>
      <c r="I36" s="273"/>
      <c r="J36" s="273"/>
      <c r="K36" s="273"/>
      <c r="L36" s="273"/>
    </row>
  </sheetData>
  <mergeCells count="8">
    <mergeCell ref="L4:M4"/>
    <mergeCell ref="N4:O4"/>
    <mergeCell ref="A1:D1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DB20-8ED5-4940-AC3B-E8B8A20C9E97}">
  <sheetPr>
    <tabColor rgb="FF002060"/>
  </sheetPr>
  <dimension ref="A5:Q20"/>
  <sheetViews>
    <sheetView showGridLines="0" tabSelected="1" workbookViewId="0">
      <selection activeCell="I11" sqref="I11"/>
    </sheetView>
  </sheetViews>
  <sheetFormatPr defaultRowHeight="14.5" x14ac:dyDescent="0.35"/>
  <cols>
    <col min="1" max="1" width="1.81640625" style="16" customWidth="1"/>
    <col min="2" max="2" width="15" bestFit="1" customWidth="1"/>
    <col min="3" max="3" width="29.453125" bestFit="1" customWidth="1"/>
    <col min="10" max="10" width="15" bestFit="1" customWidth="1"/>
    <col min="11" max="11" width="29.453125" bestFit="1" customWidth="1"/>
  </cols>
  <sheetData>
    <row r="5" spans="2:17" ht="15" thickBot="1" x14ac:dyDescent="0.4"/>
    <row r="6" spans="2:17" ht="15" thickBot="1" x14ac:dyDescent="0.4">
      <c r="B6" s="310" t="s">
        <v>191</v>
      </c>
      <c r="C6" s="311"/>
      <c r="D6" s="312" t="s">
        <v>9</v>
      </c>
      <c r="E6" s="313" t="s">
        <v>8</v>
      </c>
      <c r="F6" s="313" t="s">
        <v>5</v>
      </c>
      <c r="G6" s="313" t="s">
        <v>6</v>
      </c>
      <c r="H6" s="313" t="s">
        <v>7</v>
      </c>
      <c r="I6" s="313" t="s">
        <v>3</v>
      </c>
      <c r="J6" s="310" t="s">
        <v>191</v>
      </c>
      <c r="K6" s="311"/>
      <c r="L6" s="312" t="s">
        <v>9</v>
      </c>
      <c r="M6" s="313" t="s">
        <v>8</v>
      </c>
      <c r="N6" s="313" t="s">
        <v>5</v>
      </c>
      <c r="O6" s="313" t="s">
        <v>6</v>
      </c>
      <c r="P6" s="313" t="s">
        <v>7</v>
      </c>
      <c r="Q6" s="313" t="s">
        <v>3</v>
      </c>
    </row>
    <row r="7" spans="2:17" ht="15" thickBot="1" x14ac:dyDescent="0.4">
      <c r="B7" s="321" t="s">
        <v>98</v>
      </c>
      <c r="C7" s="315" t="s">
        <v>2</v>
      </c>
      <c r="D7" s="316"/>
      <c r="E7" s="316"/>
      <c r="F7" s="316"/>
      <c r="G7" s="316"/>
      <c r="H7" s="316"/>
      <c r="I7" s="316"/>
      <c r="J7" s="321" t="s">
        <v>98</v>
      </c>
      <c r="K7" s="315" t="s">
        <v>2</v>
      </c>
      <c r="L7" s="316"/>
      <c r="M7" s="316"/>
      <c r="N7" s="316"/>
      <c r="O7" s="316"/>
      <c r="P7" s="316"/>
      <c r="Q7" s="316"/>
    </row>
    <row r="8" spans="2:17" ht="15" thickBot="1" x14ac:dyDescent="0.4">
      <c r="B8" s="314"/>
      <c r="C8" s="317" t="s">
        <v>83</v>
      </c>
      <c r="D8" s="318">
        <v>118</v>
      </c>
      <c r="E8" s="318">
        <v>134</v>
      </c>
      <c r="F8" s="318">
        <v>111</v>
      </c>
      <c r="G8" s="318">
        <v>74</v>
      </c>
      <c r="H8" s="318">
        <v>45</v>
      </c>
      <c r="I8" s="318">
        <v>118</v>
      </c>
      <c r="J8" s="314"/>
      <c r="K8" s="317" t="s">
        <v>83</v>
      </c>
      <c r="L8" s="318">
        <v>69.599999999999994</v>
      </c>
      <c r="M8" s="318">
        <v>60.914285714285697</v>
      </c>
      <c r="N8" s="318">
        <v>52.228571428571399</v>
      </c>
      <c r="O8" s="318">
        <v>43.542857142857102</v>
      </c>
      <c r="P8" s="318">
        <v>34.857142857142897</v>
      </c>
      <c r="Q8" s="318">
        <v>26.171428571428599</v>
      </c>
    </row>
    <row r="9" spans="2:17" ht="15" thickBot="1" x14ac:dyDescent="0.4">
      <c r="B9" s="323"/>
      <c r="C9" s="317" t="s">
        <v>88</v>
      </c>
      <c r="D9" s="318">
        <v>118</v>
      </c>
      <c r="E9" s="318">
        <v>134</v>
      </c>
      <c r="F9" s="318">
        <v>41</v>
      </c>
      <c r="G9" s="318">
        <v>74</v>
      </c>
      <c r="H9" s="318">
        <v>45</v>
      </c>
      <c r="I9" s="318">
        <v>118</v>
      </c>
      <c r="J9" s="323"/>
      <c r="K9" s="317" t="s">
        <v>88</v>
      </c>
      <c r="L9" s="318">
        <v>64.933333333333294</v>
      </c>
      <c r="M9" s="318">
        <v>58.247619047618997</v>
      </c>
      <c r="N9" s="318">
        <v>51.5619047619047</v>
      </c>
      <c r="O9" s="318">
        <v>44.876190476190501</v>
      </c>
      <c r="P9" s="318">
        <v>38.190476190476197</v>
      </c>
      <c r="Q9" s="318">
        <v>31.504761904761899</v>
      </c>
    </row>
    <row r="10" spans="2:17" ht="15" thickBot="1" x14ac:dyDescent="0.4">
      <c r="B10" s="321" t="s">
        <v>85</v>
      </c>
      <c r="C10" s="317" t="s">
        <v>2</v>
      </c>
      <c r="D10" s="316"/>
      <c r="E10" s="316"/>
      <c r="F10" s="316"/>
      <c r="G10" s="316"/>
      <c r="H10" s="316"/>
      <c r="I10" s="316"/>
      <c r="J10" s="321" t="s">
        <v>85</v>
      </c>
      <c r="K10" s="317" t="s">
        <v>2</v>
      </c>
      <c r="L10" s="316"/>
      <c r="M10" s="316"/>
      <c r="N10" s="316"/>
      <c r="O10" s="316"/>
      <c r="P10" s="316"/>
      <c r="Q10" s="316"/>
    </row>
    <row r="11" spans="2:17" ht="15" thickBot="1" x14ac:dyDescent="0.4">
      <c r="B11" s="323"/>
      <c r="C11" s="317" t="s">
        <v>83</v>
      </c>
      <c r="D11" s="318">
        <v>118</v>
      </c>
      <c r="E11" s="318">
        <v>134</v>
      </c>
      <c r="F11" s="318">
        <v>111</v>
      </c>
      <c r="G11" s="318">
        <v>74</v>
      </c>
      <c r="H11" s="318">
        <v>45</v>
      </c>
      <c r="I11" s="318">
        <v>89</v>
      </c>
      <c r="J11" s="323"/>
      <c r="K11" s="317" t="s">
        <v>83</v>
      </c>
      <c r="L11" s="318">
        <v>50.266666666666602</v>
      </c>
      <c r="M11" s="318">
        <v>37.438095238095201</v>
      </c>
      <c r="N11" s="318">
        <v>24.609523809524202</v>
      </c>
      <c r="O11" s="318">
        <v>11.780952380952201</v>
      </c>
      <c r="P11" s="318">
        <v>-1.0476190476187499</v>
      </c>
      <c r="Q11" s="318">
        <v>-13.8761904761908</v>
      </c>
    </row>
    <row r="12" spans="2:17" ht="15" thickBot="1" x14ac:dyDescent="0.4">
      <c r="B12" s="321" t="s">
        <v>86</v>
      </c>
      <c r="C12" s="317" t="s">
        <v>2</v>
      </c>
      <c r="D12" s="316"/>
      <c r="E12" s="316"/>
      <c r="F12" s="316"/>
      <c r="G12" s="316"/>
      <c r="H12" s="316"/>
      <c r="I12" s="316"/>
      <c r="J12" s="321" t="s">
        <v>86</v>
      </c>
      <c r="K12" s="317" t="s">
        <v>2</v>
      </c>
      <c r="L12" s="316"/>
      <c r="M12" s="316"/>
      <c r="N12" s="316"/>
      <c r="O12" s="316"/>
      <c r="P12" s="316"/>
      <c r="Q12" s="316"/>
    </row>
    <row r="13" spans="2:17" ht="15" thickBot="1" x14ac:dyDescent="0.4">
      <c r="B13" s="323"/>
      <c r="C13" s="317" t="s">
        <v>83</v>
      </c>
      <c r="D13" s="318">
        <v>118</v>
      </c>
      <c r="E13" s="318">
        <v>134</v>
      </c>
      <c r="F13" s="318">
        <v>111</v>
      </c>
      <c r="G13" s="318">
        <v>74</v>
      </c>
      <c r="H13" s="318">
        <v>45</v>
      </c>
      <c r="I13" s="318">
        <v>8</v>
      </c>
      <c r="J13" s="323"/>
      <c r="K13" s="317" t="s">
        <v>83</v>
      </c>
      <c r="L13" s="318">
        <v>-3.7333333333333201</v>
      </c>
      <c r="M13" s="318">
        <v>-28.133333333333301</v>
      </c>
      <c r="N13" s="318">
        <v>-52.533333333333303</v>
      </c>
      <c r="O13" s="318">
        <v>-76.933333333333294</v>
      </c>
      <c r="P13" s="318">
        <v>-101.333333333333</v>
      </c>
      <c r="Q13" s="318">
        <v>-125.73333333333299</v>
      </c>
    </row>
    <row r="14" spans="2:17" ht="15" thickBot="1" x14ac:dyDescent="0.4">
      <c r="B14" s="321" t="s">
        <v>87</v>
      </c>
      <c r="C14" s="317" t="s">
        <v>2</v>
      </c>
      <c r="D14" s="316"/>
      <c r="E14" s="316"/>
      <c r="F14" s="316"/>
      <c r="G14" s="316"/>
      <c r="H14" s="316"/>
      <c r="I14" s="316"/>
      <c r="J14" s="321" t="s">
        <v>87</v>
      </c>
      <c r="K14" s="317" t="s">
        <v>2</v>
      </c>
      <c r="L14" s="316"/>
      <c r="M14" s="316"/>
      <c r="N14" s="316"/>
      <c r="O14" s="316"/>
      <c r="P14" s="316"/>
      <c r="Q14" s="316"/>
    </row>
    <row r="15" spans="2:17" ht="15" thickBot="1" x14ac:dyDescent="0.4">
      <c r="B15" s="322"/>
      <c r="C15" s="319" t="s">
        <v>83</v>
      </c>
      <c r="D15" s="320">
        <v>118</v>
      </c>
      <c r="E15" s="320">
        <v>134</v>
      </c>
      <c r="F15" s="320">
        <v>111</v>
      </c>
      <c r="G15" s="320">
        <v>74</v>
      </c>
      <c r="H15" s="320">
        <v>45</v>
      </c>
      <c r="I15" s="320">
        <v>5</v>
      </c>
      <c r="J15" s="322"/>
      <c r="K15" s="319" t="s">
        <v>83</v>
      </c>
      <c r="L15" s="320">
        <v>-5.7333333333337499</v>
      </c>
      <c r="M15" s="320">
        <v>-30.561904761904799</v>
      </c>
      <c r="N15" s="320">
        <v>-55.390476190475802</v>
      </c>
      <c r="O15" s="320">
        <v>-80.219047619047799</v>
      </c>
      <c r="P15" s="320">
        <v>-105.04761904761899</v>
      </c>
      <c r="Q15" s="320">
        <v>-129.876190476191</v>
      </c>
    </row>
    <row r="17" spans="2:2" x14ac:dyDescent="0.35">
      <c r="B17" s="324" t="s">
        <v>623</v>
      </c>
    </row>
    <row r="18" spans="2:2" x14ac:dyDescent="0.35">
      <c r="B18" s="324" t="s">
        <v>624</v>
      </c>
    </row>
    <row r="19" spans="2:2" x14ac:dyDescent="0.35">
      <c r="B19" s="324" t="s">
        <v>625</v>
      </c>
    </row>
    <row r="20" spans="2:2" x14ac:dyDescent="0.35">
      <c r="B20" s="324" t="s">
        <v>626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1"/>
  <sheetViews>
    <sheetView zoomScale="70" zoomScaleNormal="70" workbookViewId="0">
      <pane ySplit="1" topLeftCell="A2" activePane="bottomLeft" state="frozen"/>
      <selection activeCell="P33" sqref="P33"/>
      <selection pane="bottomLeft" activeCell="A38" sqref="A38"/>
    </sheetView>
  </sheetViews>
  <sheetFormatPr defaultColWidth="9.1796875" defaultRowHeight="14.5" x14ac:dyDescent="0.35"/>
  <cols>
    <col min="1" max="17" width="9.1796875" style="1"/>
    <col min="18" max="18" width="10.7265625" style="1" customWidth="1"/>
    <col min="19" max="16384" width="9.1796875" style="1"/>
  </cols>
  <sheetData>
    <row r="1" spans="1:27" x14ac:dyDescent="0.35">
      <c r="A1" s="4" t="s">
        <v>195</v>
      </c>
      <c r="R1" s="3" t="s">
        <v>17</v>
      </c>
      <c r="S1" s="3" t="s">
        <v>9</v>
      </c>
      <c r="T1" s="3" t="s">
        <v>8</v>
      </c>
      <c r="U1" s="3" t="s">
        <v>5</v>
      </c>
      <c r="V1" s="3" t="s">
        <v>16</v>
      </c>
      <c r="W1" s="3" t="s">
        <v>15</v>
      </c>
      <c r="Y1" s="3"/>
      <c r="Z1" s="3"/>
      <c r="AA1" s="3"/>
    </row>
    <row r="2" spans="1:27" x14ac:dyDescent="0.35">
      <c r="R2" s="10">
        <v>43739</v>
      </c>
      <c r="S2" s="2">
        <v>89.862499999999983</v>
      </c>
      <c r="T2" s="2">
        <v>46.826500000000003</v>
      </c>
      <c r="U2" s="2">
        <v>55.010999999999996</v>
      </c>
      <c r="V2" s="2">
        <v>0</v>
      </c>
      <c r="W2" s="2">
        <v>0</v>
      </c>
      <c r="X2" s="6"/>
      <c r="Y2" s="8"/>
      <c r="Z2" s="6"/>
      <c r="AA2" s="7"/>
    </row>
    <row r="3" spans="1:27" x14ac:dyDescent="0.35">
      <c r="R3" s="10">
        <v>43740</v>
      </c>
      <c r="S3" s="2">
        <v>89.547499999999999</v>
      </c>
      <c r="T3" s="2">
        <v>52.017499999999998</v>
      </c>
      <c r="U3" s="2">
        <v>65.064999999999998</v>
      </c>
      <c r="V3" s="2">
        <v>2.48</v>
      </c>
      <c r="W3" s="2">
        <v>0</v>
      </c>
      <c r="X3" s="6"/>
      <c r="Y3" s="8"/>
      <c r="Z3" s="6"/>
      <c r="AA3" s="7"/>
    </row>
    <row r="4" spans="1:27" x14ac:dyDescent="0.35">
      <c r="R4" s="10">
        <v>43741</v>
      </c>
      <c r="S4" s="2">
        <v>86.411000000000016</v>
      </c>
      <c r="T4" s="2">
        <v>45.144999999999996</v>
      </c>
      <c r="U4" s="2">
        <v>67.188000000000002</v>
      </c>
      <c r="V4" s="2">
        <v>21.804000000000002</v>
      </c>
      <c r="W4" s="2">
        <v>0</v>
      </c>
      <c r="X4" s="6"/>
      <c r="Y4" s="8"/>
      <c r="Z4" s="6"/>
      <c r="AA4" s="7"/>
    </row>
    <row r="5" spans="1:27" x14ac:dyDescent="0.35">
      <c r="R5" s="10">
        <v>43742</v>
      </c>
      <c r="S5" s="2">
        <v>86.672699999999963</v>
      </c>
      <c r="T5" s="2">
        <v>45.915300000000002</v>
      </c>
      <c r="U5" s="2">
        <v>55.392000000000003</v>
      </c>
      <c r="V5" s="2">
        <v>16.448</v>
      </c>
      <c r="W5" s="2">
        <v>0</v>
      </c>
      <c r="X5" s="6"/>
      <c r="Y5" s="8"/>
      <c r="Z5" s="6"/>
      <c r="AA5" s="7"/>
    </row>
    <row r="6" spans="1:27" x14ac:dyDescent="0.35">
      <c r="R6" s="10">
        <v>43743</v>
      </c>
      <c r="S6" s="2">
        <v>90.150450000000021</v>
      </c>
      <c r="T6" s="2">
        <v>67.240549999999999</v>
      </c>
      <c r="U6" s="2">
        <v>41.317999999999998</v>
      </c>
      <c r="V6" s="2">
        <v>0</v>
      </c>
      <c r="W6" s="2">
        <v>0</v>
      </c>
      <c r="X6" s="6"/>
      <c r="Y6" s="8"/>
      <c r="Z6" s="6"/>
      <c r="AA6" s="7"/>
    </row>
    <row r="7" spans="1:27" x14ac:dyDescent="0.35">
      <c r="R7" s="10">
        <v>43744</v>
      </c>
      <c r="S7" s="2">
        <v>88.867400000000004</v>
      </c>
      <c r="T7" s="2">
        <v>61.145600000000002</v>
      </c>
      <c r="U7" s="2">
        <v>42.475999999999999</v>
      </c>
      <c r="V7" s="2">
        <v>0</v>
      </c>
      <c r="W7" s="2">
        <v>0</v>
      </c>
      <c r="X7" s="6"/>
      <c r="Y7" s="8"/>
      <c r="Z7" s="6"/>
      <c r="AA7" s="7"/>
    </row>
    <row r="8" spans="1:27" x14ac:dyDescent="0.35">
      <c r="R8" s="10">
        <v>43745</v>
      </c>
      <c r="S8" s="2">
        <v>89.312050000000013</v>
      </c>
      <c r="T8" s="2">
        <v>53.947950000000006</v>
      </c>
      <c r="U8" s="2">
        <v>45.006999999999998</v>
      </c>
      <c r="V8" s="2">
        <v>2.0880000000000001</v>
      </c>
      <c r="W8" s="2">
        <v>0</v>
      </c>
      <c r="X8" s="6"/>
      <c r="Y8" s="8"/>
      <c r="Z8" s="6"/>
      <c r="AA8" s="7"/>
    </row>
    <row r="9" spans="1:27" x14ac:dyDescent="0.35">
      <c r="R9" s="10">
        <v>43746</v>
      </c>
      <c r="S9" s="2">
        <v>83.895399999999995</v>
      </c>
      <c r="T9" s="2">
        <v>36.564599999999999</v>
      </c>
      <c r="U9" s="2">
        <v>51.587000000000003</v>
      </c>
      <c r="V9" s="2">
        <v>1.573</v>
      </c>
      <c r="W9" s="2">
        <v>0</v>
      </c>
      <c r="X9" s="6"/>
      <c r="Y9" s="8"/>
      <c r="Z9" s="6"/>
      <c r="AA9" s="7"/>
    </row>
    <row r="10" spans="1:27" x14ac:dyDescent="0.35">
      <c r="R10" s="10">
        <v>43747</v>
      </c>
      <c r="S10" s="2">
        <v>92.700600000000009</v>
      </c>
      <c r="T10" s="2">
        <v>37.109400000000001</v>
      </c>
      <c r="U10" s="2">
        <v>57.916000000000004</v>
      </c>
      <c r="V10" s="2">
        <v>1.331</v>
      </c>
      <c r="W10" s="2">
        <v>0</v>
      </c>
      <c r="X10" s="6"/>
      <c r="Y10" s="8"/>
      <c r="Z10" s="6"/>
      <c r="AA10" s="7"/>
    </row>
    <row r="11" spans="1:27" x14ac:dyDescent="0.35">
      <c r="R11" s="10">
        <v>43748</v>
      </c>
      <c r="S11" s="2">
        <v>92.851200000000006</v>
      </c>
      <c r="T11" s="2">
        <v>33.719799999999999</v>
      </c>
      <c r="U11" s="2">
        <v>59.64</v>
      </c>
      <c r="V11" s="2">
        <v>1.39</v>
      </c>
      <c r="W11" s="2">
        <v>0</v>
      </c>
      <c r="X11" s="6"/>
      <c r="Y11" s="8"/>
      <c r="Z11" s="6"/>
      <c r="AA11" s="7"/>
    </row>
    <row r="12" spans="1:27" x14ac:dyDescent="0.35">
      <c r="R12" s="10">
        <v>43749</v>
      </c>
      <c r="S12" s="2">
        <v>93.333849999999984</v>
      </c>
      <c r="T12" s="2">
        <v>34.890149999999998</v>
      </c>
      <c r="U12" s="2">
        <v>58.297999999999995</v>
      </c>
      <c r="V12" s="2">
        <v>0</v>
      </c>
      <c r="W12" s="2">
        <v>0</v>
      </c>
      <c r="X12" s="6"/>
      <c r="Y12" s="8"/>
      <c r="Z12" s="6"/>
      <c r="AA12" s="7"/>
    </row>
    <row r="13" spans="1:27" x14ac:dyDescent="0.35">
      <c r="R13" s="10">
        <v>43750</v>
      </c>
      <c r="S13" s="2">
        <v>95.564399999999978</v>
      </c>
      <c r="T13" s="2">
        <v>44.349600000000002</v>
      </c>
      <c r="U13" s="2">
        <v>48.634999999999998</v>
      </c>
      <c r="V13" s="2">
        <v>0.92500000000000004</v>
      </c>
      <c r="W13" s="2">
        <v>0</v>
      </c>
      <c r="X13" s="6"/>
      <c r="Y13" s="8"/>
      <c r="Z13" s="6"/>
      <c r="AA13" s="7"/>
    </row>
    <row r="14" spans="1:27" x14ac:dyDescent="0.35">
      <c r="R14" s="10">
        <v>43751</v>
      </c>
      <c r="S14" s="2">
        <v>90.937600000000003</v>
      </c>
      <c r="T14" s="2">
        <v>60.669399999999996</v>
      </c>
      <c r="U14" s="2">
        <v>48.697000000000003</v>
      </c>
      <c r="V14" s="2">
        <v>0</v>
      </c>
      <c r="W14" s="2">
        <v>0</v>
      </c>
      <c r="X14" s="6"/>
      <c r="Y14" s="8"/>
      <c r="Z14" s="6"/>
      <c r="AA14" s="7"/>
    </row>
    <row r="15" spans="1:27" x14ac:dyDescent="0.35">
      <c r="R15" s="10">
        <v>43752</v>
      </c>
      <c r="S15" s="2">
        <v>95.156149999999968</v>
      </c>
      <c r="T15" s="2">
        <v>64.719850000000008</v>
      </c>
      <c r="U15" s="2">
        <v>56.357999999999997</v>
      </c>
      <c r="V15" s="2">
        <v>5.4079999999999995</v>
      </c>
      <c r="W15" s="2">
        <v>0</v>
      </c>
      <c r="X15" s="6"/>
      <c r="Y15" s="8"/>
      <c r="Z15" s="6"/>
      <c r="AA15" s="7"/>
    </row>
    <row r="16" spans="1:27" x14ac:dyDescent="0.35">
      <c r="R16" s="10">
        <v>43753</v>
      </c>
      <c r="S16" s="2">
        <v>94.698149999999984</v>
      </c>
      <c r="T16" s="2">
        <v>72.191850000000002</v>
      </c>
      <c r="U16" s="2">
        <v>53.64</v>
      </c>
      <c r="V16" s="2">
        <v>0</v>
      </c>
      <c r="W16" s="2">
        <v>0</v>
      </c>
      <c r="X16" s="6"/>
      <c r="Y16" s="8"/>
      <c r="Z16" s="6"/>
      <c r="AA16" s="7"/>
    </row>
    <row r="17" spans="18:27" x14ac:dyDescent="0.35">
      <c r="R17" s="10">
        <v>43754</v>
      </c>
      <c r="S17" s="2">
        <v>99.483500000000006</v>
      </c>
      <c r="T17" s="2">
        <v>68.153499999999994</v>
      </c>
      <c r="U17" s="2">
        <v>54.354999999999997</v>
      </c>
      <c r="V17" s="2">
        <v>0</v>
      </c>
      <c r="W17" s="2">
        <v>0</v>
      </c>
      <c r="X17" s="6"/>
      <c r="Y17" s="8"/>
      <c r="Z17" s="6"/>
      <c r="AA17" s="7"/>
    </row>
    <row r="18" spans="18:27" x14ac:dyDescent="0.35">
      <c r="R18" s="10">
        <v>43755</v>
      </c>
      <c r="S18" s="2">
        <v>103.74519999999998</v>
      </c>
      <c r="T18" s="2">
        <v>67.960800000000006</v>
      </c>
      <c r="U18" s="2">
        <v>54.125</v>
      </c>
      <c r="V18" s="2">
        <v>7.98</v>
      </c>
      <c r="W18" s="2">
        <v>0</v>
      </c>
      <c r="X18" s="6"/>
      <c r="Y18" s="8"/>
      <c r="Z18" s="6"/>
      <c r="AA18" s="7"/>
    </row>
    <row r="19" spans="18:27" x14ac:dyDescent="0.35">
      <c r="R19" s="10">
        <v>43756</v>
      </c>
      <c r="S19" s="2">
        <v>73.722699999999989</v>
      </c>
      <c r="T19" s="2">
        <v>59.24130000000001</v>
      </c>
      <c r="U19" s="2">
        <v>55.927</v>
      </c>
      <c r="V19" s="2">
        <v>21.767000000000003</v>
      </c>
      <c r="W19" s="2">
        <v>0</v>
      </c>
      <c r="X19" s="6"/>
      <c r="Y19" s="8"/>
      <c r="Z19" s="6"/>
      <c r="AA19" s="7"/>
    </row>
    <row r="20" spans="18:27" x14ac:dyDescent="0.35">
      <c r="R20" s="10">
        <v>43757</v>
      </c>
      <c r="S20" s="2">
        <v>76.395050000000012</v>
      </c>
      <c r="T20" s="2">
        <v>88.149950000000004</v>
      </c>
      <c r="U20" s="2">
        <v>51.094000000000001</v>
      </c>
      <c r="V20" s="2">
        <v>0</v>
      </c>
      <c r="W20" s="2">
        <v>0</v>
      </c>
      <c r="X20" s="6"/>
      <c r="Y20" s="8"/>
      <c r="Z20" s="6"/>
      <c r="AA20" s="7"/>
    </row>
    <row r="21" spans="18:27" x14ac:dyDescent="0.35">
      <c r="R21" s="10">
        <v>43758</v>
      </c>
      <c r="S21" s="2">
        <v>94.015049999999988</v>
      </c>
      <c r="T21" s="2">
        <v>91.445949999999996</v>
      </c>
      <c r="U21" s="2">
        <v>48.527000000000001</v>
      </c>
      <c r="V21" s="2">
        <v>0</v>
      </c>
      <c r="W21" s="2">
        <v>0</v>
      </c>
      <c r="X21" s="6"/>
      <c r="Y21" s="8"/>
      <c r="Z21" s="6"/>
      <c r="AA21" s="7"/>
    </row>
    <row r="22" spans="18:27" x14ac:dyDescent="0.35">
      <c r="R22" s="10">
        <v>43759</v>
      </c>
      <c r="S22" s="2">
        <v>97.568649999999963</v>
      </c>
      <c r="T22" s="2">
        <v>91.059349999999995</v>
      </c>
      <c r="U22" s="2">
        <v>54.923000000000002</v>
      </c>
      <c r="V22" s="2">
        <v>0.77400000000000002</v>
      </c>
      <c r="W22" s="2">
        <v>0</v>
      </c>
      <c r="X22" s="6"/>
      <c r="Y22" s="8"/>
      <c r="Z22" s="6"/>
      <c r="AA22" s="7"/>
    </row>
    <row r="23" spans="18:27" x14ac:dyDescent="0.35">
      <c r="R23" s="10">
        <v>43760</v>
      </c>
      <c r="S23" s="2">
        <v>98.208749999999995</v>
      </c>
      <c r="T23" s="2">
        <v>75.343249999999998</v>
      </c>
      <c r="U23" s="2">
        <v>54.84</v>
      </c>
      <c r="V23" s="2">
        <v>17.158000000000001</v>
      </c>
      <c r="W23" s="2">
        <v>0</v>
      </c>
      <c r="X23" s="6"/>
      <c r="Y23" s="8"/>
      <c r="Z23" s="6"/>
      <c r="AA23" s="7"/>
    </row>
    <row r="24" spans="18:27" x14ac:dyDescent="0.35">
      <c r="R24" s="10">
        <v>43761</v>
      </c>
      <c r="S24" s="2">
        <v>98.806849999999983</v>
      </c>
      <c r="T24" s="2">
        <v>75.498149999999995</v>
      </c>
      <c r="U24" s="2">
        <v>56.502000000000002</v>
      </c>
      <c r="V24" s="2">
        <v>16.113</v>
      </c>
      <c r="W24" s="2">
        <v>0</v>
      </c>
      <c r="X24" s="6"/>
      <c r="Y24" s="8"/>
      <c r="Z24" s="6"/>
      <c r="AA24" s="7"/>
    </row>
    <row r="25" spans="18:27" x14ac:dyDescent="0.35">
      <c r="R25" s="10">
        <v>43762</v>
      </c>
      <c r="S25" s="2">
        <v>84.48005000000002</v>
      </c>
      <c r="T25" s="2">
        <v>72.91695</v>
      </c>
      <c r="U25" s="2">
        <v>59.304000000000002</v>
      </c>
      <c r="V25" s="2">
        <v>15.385</v>
      </c>
      <c r="W25" s="2">
        <v>0</v>
      </c>
      <c r="X25" s="6"/>
      <c r="Y25" s="8"/>
      <c r="Z25" s="6"/>
      <c r="AA25" s="7"/>
    </row>
    <row r="26" spans="18:27" x14ac:dyDescent="0.35">
      <c r="R26" s="10">
        <v>43763</v>
      </c>
      <c r="S26" s="2">
        <v>80.827249999999978</v>
      </c>
      <c r="T26" s="2">
        <v>89.918750000000003</v>
      </c>
      <c r="U26" s="2">
        <v>63.034999999999997</v>
      </c>
      <c r="V26" s="2">
        <v>1.464</v>
      </c>
      <c r="W26" s="2">
        <v>6.5000000000000002E-2</v>
      </c>
      <c r="X26" s="6"/>
      <c r="Y26" s="8"/>
      <c r="Z26" s="6"/>
      <c r="AA26" s="7"/>
    </row>
    <row r="27" spans="18:27" x14ac:dyDescent="0.35">
      <c r="R27" s="10">
        <v>43764</v>
      </c>
      <c r="S27" s="2">
        <v>98.665549999999996</v>
      </c>
      <c r="T27" s="2">
        <v>93.136449999999996</v>
      </c>
      <c r="U27" s="2">
        <v>59.629999999999995</v>
      </c>
      <c r="V27" s="2">
        <v>0</v>
      </c>
      <c r="W27" s="2">
        <v>0</v>
      </c>
      <c r="X27" s="6"/>
      <c r="Y27" s="8"/>
      <c r="Z27" s="6"/>
      <c r="AA27" s="7"/>
    </row>
    <row r="28" spans="18:27" x14ac:dyDescent="0.35">
      <c r="R28" s="10">
        <v>43765</v>
      </c>
      <c r="S28" s="2">
        <v>104.86299999999997</v>
      </c>
      <c r="T28" s="2">
        <v>82.768000000000001</v>
      </c>
      <c r="U28" s="2">
        <v>61.514000000000003</v>
      </c>
      <c r="V28" s="2">
        <v>0</v>
      </c>
      <c r="W28" s="2">
        <v>4.0000000000000001E-3</v>
      </c>
      <c r="X28" s="6"/>
      <c r="Y28" s="8"/>
      <c r="Z28" s="6"/>
      <c r="AA28" s="7"/>
    </row>
    <row r="29" spans="18:27" x14ac:dyDescent="0.35">
      <c r="R29" s="10">
        <v>43766</v>
      </c>
      <c r="S29" s="2">
        <v>105.80670000000001</v>
      </c>
      <c r="T29" s="2">
        <v>98.273300000000006</v>
      </c>
      <c r="U29" s="2">
        <v>88.532000000000011</v>
      </c>
      <c r="V29" s="2">
        <v>2.84</v>
      </c>
      <c r="W29" s="2">
        <v>3.0000000000000001E-3</v>
      </c>
      <c r="X29" s="6"/>
      <c r="Y29" s="8"/>
      <c r="Z29" s="6"/>
      <c r="AA29" s="7"/>
    </row>
    <row r="30" spans="18:27" x14ac:dyDescent="0.35">
      <c r="R30" s="10">
        <v>43767</v>
      </c>
      <c r="S30" s="2">
        <v>97.34220000000002</v>
      </c>
      <c r="T30" s="2">
        <v>68.779799999999994</v>
      </c>
      <c r="U30" s="2">
        <v>92.701999999999998</v>
      </c>
      <c r="V30" s="2">
        <v>27.36</v>
      </c>
      <c r="W30" s="2">
        <v>2.117</v>
      </c>
      <c r="X30" s="6"/>
      <c r="Y30" s="8"/>
      <c r="Z30" s="6"/>
      <c r="AA30" s="7"/>
    </row>
    <row r="31" spans="18:27" x14ac:dyDescent="0.35">
      <c r="R31" s="10">
        <v>43768</v>
      </c>
      <c r="S31" s="2">
        <v>89.873199999999997</v>
      </c>
      <c r="T31" s="2">
        <v>63.090799999999994</v>
      </c>
      <c r="U31" s="2">
        <v>107.645</v>
      </c>
      <c r="V31" s="2">
        <v>16.623999999999999</v>
      </c>
      <c r="W31" s="2">
        <v>0</v>
      </c>
      <c r="X31" s="6"/>
      <c r="Y31" s="8"/>
      <c r="Z31" s="6"/>
      <c r="AA31" s="7"/>
    </row>
    <row r="32" spans="18:27" x14ac:dyDescent="0.35">
      <c r="R32" s="10">
        <v>43769</v>
      </c>
      <c r="S32" s="2">
        <v>95.392450000000011</v>
      </c>
      <c r="T32" s="2">
        <v>64.432550000000006</v>
      </c>
      <c r="U32" s="2">
        <v>113.369</v>
      </c>
      <c r="V32" s="2">
        <v>16.858000000000001</v>
      </c>
      <c r="W32" s="2">
        <v>0</v>
      </c>
      <c r="X32" s="6"/>
      <c r="Y32" s="8"/>
      <c r="Z32" s="6"/>
      <c r="AA32" s="7"/>
    </row>
    <row r="33" spans="1:27" x14ac:dyDescent="0.35">
      <c r="A33" s="1" t="s">
        <v>196</v>
      </c>
      <c r="R33" s="10">
        <v>43770</v>
      </c>
      <c r="S33" s="2">
        <v>102.43469999999999</v>
      </c>
      <c r="T33" s="2">
        <v>36.070300000000003</v>
      </c>
      <c r="U33" s="2">
        <v>81.875</v>
      </c>
      <c r="V33" s="2">
        <v>2.9379999999999997</v>
      </c>
      <c r="W33" s="2">
        <v>0</v>
      </c>
      <c r="X33" s="6"/>
      <c r="Y33" s="8"/>
      <c r="Z33" s="6"/>
      <c r="AA33" s="7"/>
    </row>
    <row r="34" spans="1:27" x14ac:dyDescent="0.35">
      <c r="A34" s="1" t="s">
        <v>197</v>
      </c>
      <c r="R34" s="10">
        <v>43771</v>
      </c>
      <c r="S34" s="2">
        <v>107.39780000000002</v>
      </c>
      <c r="T34" s="2">
        <v>73.038199999999989</v>
      </c>
      <c r="U34" s="2">
        <v>50.295999999999999</v>
      </c>
      <c r="V34" s="2">
        <v>0</v>
      </c>
      <c r="W34" s="2">
        <v>4.0000000000000001E-3</v>
      </c>
      <c r="X34" s="6"/>
      <c r="Y34" s="8"/>
      <c r="Z34" s="6"/>
      <c r="AA34" s="7"/>
    </row>
    <row r="35" spans="1:27" x14ac:dyDescent="0.35">
      <c r="R35" s="10">
        <v>43772</v>
      </c>
      <c r="S35" s="2">
        <v>106.12584999999999</v>
      </c>
      <c r="T35" s="2">
        <v>77.60114999999999</v>
      </c>
      <c r="U35" s="2">
        <v>56.89</v>
      </c>
      <c r="V35" s="2">
        <v>0</v>
      </c>
      <c r="W35" s="2">
        <v>4.0000000000000001E-3</v>
      </c>
      <c r="X35" s="6"/>
      <c r="Y35" s="8"/>
      <c r="Z35" s="6"/>
      <c r="AA35" s="7"/>
    </row>
    <row r="36" spans="1:27" x14ac:dyDescent="0.35">
      <c r="R36" s="10">
        <v>43773</v>
      </c>
      <c r="S36" s="2">
        <v>100.84484999999997</v>
      </c>
      <c r="T36" s="2">
        <v>62.029150000000001</v>
      </c>
      <c r="U36" s="2">
        <v>82.504999999999995</v>
      </c>
      <c r="V36" s="2">
        <v>0</v>
      </c>
      <c r="W36" s="2">
        <v>8.0000000000000002E-3</v>
      </c>
      <c r="X36" s="6"/>
      <c r="Y36" s="8"/>
      <c r="Z36" s="6"/>
      <c r="AA36" s="7"/>
    </row>
    <row r="37" spans="1:27" x14ac:dyDescent="0.35">
      <c r="R37" s="10">
        <v>43774</v>
      </c>
      <c r="S37" s="2">
        <v>98.184699999999992</v>
      </c>
      <c r="T37" s="2">
        <v>84.160300000000007</v>
      </c>
      <c r="U37" s="2">
        <v>89.79</v>
      </c>
      <c r="V37" s="2">
        <v>3.2040000000000002</v>
      </c>
      <c r="W37" s="2">
        <v>0</v>
      </c>
      <c r="X37" s="6"/>
      <c r="Y37" s="8"/>
      <c r="Z37" s="6"/>
      <c r="AA37" s="7"/>
    </row>
    <row r="38" spans="1:27" x14ac:dyDescent="0.35">
      <c r="R38" s="10">
        <v>43775</v>
      </c>
      <c r="S38" s="2">
        <v>101.74465000000001</v>
      </c>
      <c r="T38" s="2">
        <v>92.364350000000002</v>
      </c>
      <c r="U38" s="2">
        <v>94.343999999999994</v>
      </c>
      <c r="V38" s="2">
        <v>2.2799999999999998</v>
      </c>
      <c r="W38" s="2">
        <v>0</v>
      </c>
      <c r="X38" s="6"/>
      <c r="Y38" s="8"/>
      <c r="Z38" s="6"/>
      <c r="AA38" s="7"/>
    </row>
    <row r="39" spans="1:27" x14ac:dyDescent="0.35">
      <c r="R39" s="10">
        <v>43776</v>
      </c>
      <c r="S39" s="2">
        <v>107.31959999999999</v>
      </c>
      <c r="T39" s="2">
        <v>92.376400000000004</v>
      </c>
      <c r="U39" s="2">
        <v>63.405999999999999</v>
      </c>
      <c r="V39" s="2">
        <v>0</v>
      </c>
      <c r="W39" s="2">
        <v>0</v>
      </c>
      <c r="X39" s="6"/>
      <c r="Y39" s="8"/>
      <c r="Z39" s="6"/>
      <c r="AA39" s="7"/>
    </row>
    <row r="40" spans="1:27" x14ac:dyDescent="0.35">
      <c r="R40" s="10">
        <v>43777</v>
      </c>
      <c r="S40" s="2">
        <v>102.04934999999999</v>
      </c>
      <c r="T40" s="2">
        <v>105.82865</v>
      </c>
      <c r="U40" s="2">
        <v>83.426999999999992</v>
      </c>
      <c r="V40" s="2">
        <v>12.507000000000001</v>
      </c>
      <c r="W40" s="2">
        <v>1.375</v>
      </c>
      <c r="X40" s="6"/>
      <c r="Y40" s="8"/>
      <c r="Z40" s="6"/>
      <c r="AA40" s="7"/>
    </row>
    <row r="41" spans="1:27" x14ac:dyDescent="0.35">
      <c r="R41" s="10">
        <v>43778</v>
      </c>
      <c r="S41" s="2">
        <v>102.60449999999999</v>
      </c>
      <c r="T41" s="2">
        <v>110.2675</v>
      </c>
      <c r="U41" s="2">
        <v>69.441999999999993</v>
      </c>
      <c r="V41" s="2">
        <v>0.52200000000000002</v>
      </c>
      <c r="W41" s="2">
        <v>9.1660000000000004</v>
      </c>
      <c r="X41" s="6"/>
      <c r="Y41" s="8"/>
      <c r="Z41" s="6"/>
      <c r="AA41" s="7"/>
    </row>
    <row r="42" spans="1:27" x14ac:dyDescent="0.35">
      <c r="R42" s="10">
        <v>43779</v>
      </c>
      <c r="S42" s="2">
        <v>98.292299999999983</v>
      </c>
      <c r="T42" s="2">
        <v>103.6627</v>
      </c>
      <c r="U42" s="2">
        <v>69.48599999999999</v>
      </c>
      <c r="V42" s="2">
        <v>0</v>
      </c>
      <c r="W42" s="2">
        <v>5.6669999999999998</v>
      </c>
      <c r="X42" s="6"/>
      <c r="Y42" s="8"/>
      <c r="Z42" s="6"/>
      <c r="AA42" s="7"/>
    </row>
    <row r="43" spans="1:27" x14ac:dyDescent="0.35">
      <c r="R43" s="10">
        <v>43780</v>
      </c>
      <c r="S43" s="2">
        <v>97.264349999999979</v>
      </c>
      <c r="T43" s="2">
        <v>100.78565</v>
      </c>
      <c r="U43" s="2">
        <v>79.400000000000006</v>
      </c>
      <c r="V43" s="2">
        <v>0</v>
      </c>
      <c r="W43" s="2">
        <v>0.16600000000000001</v>
      </c>
      <c r="X43" s="6"/>
      <c r="Y43" s="8"/>
      <c r="Z43" s="6"/>
      <c r="AA43" s="7"/>
    </row>
    <row r="44" spans="1:27" x14ac:dyDescent="0.35">
      <c r="R44" s="10">
        <v>43781</v>
      </c>
      <c r="S44" s="2">
        <v>95.55265</v>
      </c>
      <c r="T44" s="2">
        <v>91.94735</v>
      </c>
      <c r="U44" s="2">
        <v>94.069000000000003</v>
      </c>
      <c r="V44" s="2">
        <v>12.342000000000001</v>
      </c>
      <c r="W44" s="2">
        <v>0.82299999999999995</v>
      </c>
      <c r="X44" s="6"/>
      <c r="Y44" s="8"/>
      <c r="Z44" s="6"/>
      <c r="AA44" s="7"/>
    </row>
    <row r="45" spans="1:27" x14ac:dyDescent="0.35">
      <c r="R45" s="10">
        <v>43782</v>
      </c>
      <c r="S45" s="2">
        <v>94.615249999999989</v>
      </c>
      <c r="T45" s="2">
        <v>91.754749999999987</v>
      </c>
      <c r="U45" s="2">
        <v>114.12799999999999</v>
      </c>
      <c r="V45" s="2">
        <v>9.9819999999999993</v>
      </c>
      <c r="W45" s="2">
        <v>1.3320000000000001</v>
      </c>
      <c r="X45" s="6"/>
      <c r="Y45" s="8"/>
      <c r="Z45" s="6"/>
      <c r="AA45" s="7"/>
    </row>
    <row r="46" spans="1:27" x14ac:dyDescent="0.35">
      <c r="R46" s="10">
        <v>43783</v>
      </c>
      <c r="S46" s="2">
        <v>98.066549999999992</v>
      </c>
      <c r="T46" s="2">
        <v>92.605450000000005</v>
      </c>
      <c r="U46" s="2">
        <v>109.22999999999999</v>
      </c>
      <c r="V46" s="2">
        <v>11.192</v>
      </c>
      <c r="W46" s="2">
        <v>4.3979999999999997</v>
      </c>
      <c r="X46" s="6"/>
      <c r="Y46" s="8"/>
      <c r="Z46" s="6"/>
      <c r="AA46" s="7"/>
    </row>
    <row r="47" spans="1:27" x14ac:dyDescent="0.35">
      <c r="R47" s="10">
        <v>43784</v>
      </c>
      <c r="S47" s="2">
        <v>107.6763</v>
      </c>
      <c r="T47" s="2">
        <v>97.654699999999991</v>
      </c>
      <c r="U47" s="2">
        <v>88.812000000000012</v>
      </c>
      <c r="V47" s="2">
        <v>17.503</v>
      </c>
      <c r="W47" s="2">
        <v>1.798</v>
      </c>
      <c r="X47" s="6"/>
      <c r="Y47" s="8"/>
      <c r="Z47" s="6"/>
      <c r="AA47" s="7"/>
    </row>
    <row r="48" spans="1:27" x14ac:dyDescent="0.35">
      <c r="R48" s="10">
        <v>43785</v>
      </c>
      <c r="S48" s="2">
        <v>117.45565000000001</v>
      </c>
      <c r="T48" s="2">
        <v>102.67934999999999</v>
      </c>
      <c r="U48" s="2">
        <v>64.936000000000007</v>
      </c>
      <c r="V48" s="2">
        <v>9.9340000000000011</v>
      </c>
      <c r="W48" s="2">
        <v>6.2690000000000001</v>
      </c>
      <c r="X48" s="6"/>
      <c r="Y48" s="8"/>
      <c r="Z48" s="6"/>
      <c r="AA48" s="7"/>
    </row>
    <row r="49" spans="18:27" x14ac:dyDescent="0.35">
      <c r="R49" s="10">
        <v>43786</v>
      </c>
      <c r="S49" s="2">
        <v>118.60590000000002</v>
      </c>
      <c r="T49" s="2">
        <v>104.11709999999999</v>
      </c>
      <c r="U49" s="2">
        <v>63.075000000000003</v>
      </c>
      <c r="V49" s="2">
        <v>0.48</v>
      </c>
      <c r="W49" s="2">
        <v>7.1749999999999998</v>
      </c>
      <c r="X49" s="6"/>
      <c r="Y49" s="8"/>
      <c r="Z49" s="6"/>
      <c r="AA49" s="7"/>
    </row>
    <row r="50" spans="18:27" x14ac:dyDescent="0.35">
      <c r="R50" s="10">
        <v>43787</v>
      </c>
      <c r="S50" s="2">
        <v>108.60224999999997</v>
      </c>
      <c r="T50" s="2">
        <v>97.819749999999999</v>
      </c>
      <c r="U50" s="2">
        <v>92.942999999999998</v>
      </c>
      <c r="V50" s="2">
        <v>30.07</v>
      </c>
      <c r="W50" s="2">
        <v>2.3239999999999998</v>
      </c>
      <c r="X50" s="6"/>
      <c r="Y50" s="8"/>
      <c r="Z50" s="6"/>
      <c r="AA50" s="7"/>
    </row>
    <row r="51" spans="18:27" x14ac:dyDescent="0.35">
      <c r="R51" s="10">
        <v>43788</v>
      </c>
      <c r="S51" s="2">
        <v>110.49245000000003</v>
      </c>
      <c r="T51" s="2">
        <v>90.75054999999999</v>
      </c>
      <c r="U51" s="2">
        <v>98.753</v>
      </c>
      <c r="V51" s="2">
        <v>57.149999999999991</v>
      </c>
      <c r="W51" s="2">
        <v>4.0590000000000002</v>
      </c>
      <c r="X51" s="6"/>
      <c r="Y51" s="8"/>
      <c r="Z51" s="6"/>
      <c r="AA51" s="7"/>
    </row>
    <row r="52" spans="18:27" x14ac:dyDescent="0.35">
      <c r="R52" s="10">
        <v>43789</v>
      </c>
      <c r="S52" s="2">
        <v>108.65165</v>
      </c>
      <c r="T52" s="2">
        <v>86.141350000000003</v>
      </c>
      <c r="U52" s="2">
        <v>90.97</v>
      </c>
      <c r="V52" s="2">
        <v>34.817999999999998</v>
      </c>
      <c r="W52" s="2">
        <v>0.25600000000000001</v>
      </c>
      <c r="X52" s="6"/>
      <c r="Y52" s="8"/>
      <c r="Z52" s="6"/>
      <c r="AA52" s="7"/>
    </row>
    <row r="53" spans="18:27" x14ac:dyDescent="0.35">
      <c r="R53" s="10">
        <v>43790</v>
      </c>
      <c r="S53" s="2">
        <v>106.55725000000002</v>
      </c>
      <c r="T53" s="2">
        <v>88.785749999999993</v>
      </c>
      <c r="U53" s="2">
        <v>70.665000000000006</v>
      </c>
      <c r="V53" s="2">
        <v>57.132999999999996</v>
      </c>
      <c r="W53" s="2">
        <v>2.8610000000000002</v>
      </c>
      <c r="X53" s="6"/>
      <c r="Y53" s="8"/>
      <c r="Z53" s="6"/>
      <c r="AA53" s="7"/>
    </row>
    <row r="54" spans="18:27" x14ac:dyDescent="0.35">
      <c r="R54" s="10">
        <v>43791</v>
      </c>
      <c r="S54" s="2">
        <v>111.70825000000002</v>
      </c>
      <c r="T54" s="2">
        <v>89.547750000000008</v>
      </c>
      <c r="U54" s="2">
        <v>71.320000000000007</v>
      </c>
      <c r="V54" s="2">
        <v>14.573</v>
      </c>
      <c r="W54" s="2">
        <v>9.4139999999999997</v>
      </c>
      <c r="X54" s="6"/>
      <c r="Y54" s="8"/>
      <c r="Z54" s="6"/>
      <c r="AA54" s="7"/>
    </row>
    <row r="55" spans="18:27" x14ac:dyDescent="0.35">
      <c r="R55" s="10">
        <v>43792</v>
      </c>
      <c r="S55" s="2">
        <v>122.59824999999999</v>
      </c>
      <c r="T55" s="2">
        <v>105.22875000000001</v>
      </c>
      <c r="U55" s="2">
        <v>38.994999999999997</v>
      </c>
      <c r="V55" s="2">
        <v>0</v>
      </c>
      <c r="W55" s="2">
        <v>14.737</v>
      </c>
      <c r="X55" s="6"/>
      <c r="Y55" s="8"/>
      <c r="Z55" s="6"/>
      <c r="AA55" s="7"/>
    </row>
    <row r="56" spans="18:27" x14ac:dyDescent="0.35">
      <c r="R56" s="10">
        <v>43793</v>
      </c>
      <c r="S56" s="2">
        <v>120.25694999999997</v>
      </c>
      <c r="T56" s="2">
        <v>102.20905</v>
      </c>
      <c r="U56" s="2">
        <v>36.036999999999999</v>
      </c>
      <c r="V56" s="2">
        <v>0</v>
      </c>
      <c r="W56" s="2">
        <v>18.877000000000002</v>
      </c>
      <c r="X56" s="6"/>
      <c r="Y56" s="8"/>
      <c r="Z56" s="6"/>
      <c r="AA56" s="7"/>
    </row>
    <row r="57" spans="18:27" x14ac:dyDescent="0.35">
      <c r="R57" s="10">
        <v>43794</v>
      </c>
      <c r="S57" s="2">
        <v>119.98135000000001</v>
      </c>
      <c r="T57" s="2">
        <v>100.78064999999999</v>
      </c>
      <c r="U57" s="2">
        <v>60.521000000000001</v>
      </c>
      <c r="V57" s="2">
        <v>0</v>
      </c>
      <c r="W57" s="2">
        <v>5.42</v>
      </c>
      <c r="X57" s="6"/>
      <c r="Y57" s="8"/>
      <c r="Z57" s="6"/>
      <c r="AA57" s="7"/>
    </row>
    <row r="58" spans="18:27" x14ac:dyDescent="0.35">
      <c r="R58" s="10">
        <v>43795</v>
      </c>
      <c r="S58" s="2">
        <v>122.29609999999997</v>
      </c>
      <c r="T58" s="2">
        <v>103.6369</v>
      </c>
      <c r="U58" s="2">
        <v>49.491</v>
      </c>
      <c r="V58" s="2">
        <v>0</v>
      </c>
      <c r="W58" s="2">
        <v>1.131</v>
      </c>
      <c r="X58" s="6"/>
      <c r="Y58" s="8"/>
      <c r="Z58" s="6"/>
      <c r="AA58" s="7"/>
    </row>
    <row r="59" spans="18:27" x14ac:dyDescent="0.35">
      <c r="R59" s="10">
        <v>43796</v>
      </c>
      <c r="S59" s="2">
        <v>114.85925000000003</v>
      </c>
      <c r="T59" s="2">
        <v>98.491749999999996</v>
      </c>
      <c r="U59" s="2">
        <v>50.128</v>
      </c>
      <c r="V59" s="2">
        <v>0</v>
      </c>
      <c r="W59" s="2">
        <v>9.1820000000000004</v>
      </c>
      <c r="X59" s="6"/>
      <c r="Y59" s="8"/>
      <c r="Z59" s="6"/>
      <c r="AA59" s="7"/>
    </row>
    <row r="60" spans="18:27" x14ac:dyDescent="0.35">
      <c r="R60" s="10">
        <v>43797</v>
      </c>
      <c r="S60" s="2">
        <v>120.63809999999999</v>
      </c>
      <c r="T60" s="2">
        <v>101.72590000000001</v>
      </c>
      <c r="U60" s="2">
        <v>58.167000000000002</v>
      </c>
      <c r="V60" s="2">
        <v>0</v>
      </c>
      <c r="W60" s="2">
        <v>10.583</v>
      </c>
      <c r="X60" s="6"/>
      <c r="Y60" s="8"/>
      <c r="Z60" s="6"/>
      <c r="AA60" s="7"/>
    </row>
    <row r="61" spans="18:27" x14ac:dyDescent="0.35">
      <c r="R61" s="10">
        <v>43798</v>
      </c>
      <c r="S61" s="2">
        <v>120.76179999999997</v>
      </c>
      <c r="T61" s="2">
        <v>102.28720000000001</v>
      </c>
      <c r="U61" s="2">
        <v>75.244</v>
      </c>
      <c r="V61" s="2">
        <v>0.81800000000000006</v>
      </c>
      <c r="W61" s="2">
        <v>21.893999999999998</v>
      </c>
      <c r="X61" s="6"/>
      <c r="Y61" s="8"/>
      <c r="Z61" s="6"/>
      <c r="AA61" s="7"/>
    </row>
    <row r="62" spans="18:27" x14ac:dyDescent="0.35">
      <c r="R62" s="10">
        <v>43799</v>
      </c>
      <c r="S62" s="2">
        <v>116.80399999999999</v>
      </c>
      <c r="T62" s="2">
        <v>101.50600000000001</v>
      </c>
      <c r="U62" s="2">
        <v>80.180999999999997</v>
      </c>
      <c r="V62" s="2">
        <v>10.262</v>
      </c>
      <c r="W62" s="2">
        <v>14.805</v>
      </c>
      <c r="X62" s="6"/>
      <c r="Y62" s="8"/>
      <c r="Z62" s="6"/>
      <c r="AA62" s="7"/>
    </row>
    <row r="63" spans="18:27" x14ac:dyDescent="0.35">
      <c r="R63" s="10">
        <v>43800</v>
      </c>
      <c r="S63" s="2">
        <v>102.56014999999999</v>
      </c>
      <c r="T63" s="2">
        <v>106.18385000000001</v>
      </c>
      <c r="U63" s="2">
        <v>109.57399999999998</v>
      </c>
      <c r="V63" s="2">
        <v>0</v>
      </c>
      <c r="W63" s="2">
        <v>11.933</v>
      </c>
      <c r="X63" s="6"/>
      <c r="Y63" s="8"/>
      <c r="Z63" s="6"/>
      <c r="AA63" s="7"/>
    </row>
    <row r="64" spans="18:27" x14ac:dyDescent="0.35">
      <c r="R64" s="10">
        <v>43801</v>
      </c>
      <c r="S64" s="2">
        <v>105.69814999999998</v>
      </c>
      <c r="T64" s="2">
        <v>109.19085</v>
      </c>
      <c r="U64" s="2">
        <v>122.03100000000001</v>
      </c>
      <c r="V64" s="2">
        <v>13.289</v>
      </c>
      <c r="W64" s="2">
        <v>7.8780000000000001</v>
      </c>
      <c r="X64" s="6"/>
      <c r="Y64" s="8"/>
      <c r="Z64" s="6"/>
      <c r="AA64" s="7"/>
    </row>
    <row r="65" spans="18:27" x14ac:dyDescent="0.35">
      <c r="R65" s="10">
        <v>43802</v>
      </c>
      <c r="S65" s="2">
        <v>107.23889999999999</v>
      </c>
      <c r="T65" s="2">
        <v>108.2111</v>
      </c>
      <c r="U65" s="2">
        <v>120.76299999999999</v>
      </c>
      <c r="V65" s="2">
        <v>1.075</v>
      </c>
      <c r="W65" s="2">
        <v>0</v>
      </c>
      <c r="X65" s="6"/>
      <c r="Y65" s="8"/>
      <c r="Z65" s="6"/>
      <c r="AA65" s="7"/>
    </row>
    <row r="66" spans="18:27" x14ac:dyDescent="0.35">
      <c r="R66" s="10">
        <v>43803</v>
      </c>
      <c r="S66" s="2">
        <v>94.090349999999987</v>
      </c>
      <c r="T66" s="2">
        <v>95.837650000000011</v>
      </c>
      <c r="U66" s="2">
        <v>135.43299999999999</v>
      </c>
      <c r="V66" s="2">
        <v>0</v>
      </c>
      <c r="W66" s="2">
        <v>4.0000000000000001E-3</v>
      </c>
      <c r="X66" s="6"/>
      <c r="Y66" s="8"/>
      <c r="Z66" s="6"/>
      <c r="AA66" s="7"/>
    </row>
    <row r="67" spans="18:27" x14ac:dyDescent="0.35">
      <c r="R67" s="10">
        <v>43804</v>
      </c>
      <c r="S67" s="2">
        <v>85.979799999999983</v>
      </c>
      <c r="T67" s="2">
        <v>75.481200000000001</v>
      </c>
      <c r="U67" s="2">
        <v>137.79</v>
      </c>
      <c r="V67" s="2">
        <v>9.5950000000000006</v>
      </c>
      <c r="W67" s="2">
        <v>1.9590000000000001</v>
      </c>
      <c r="X67" s="6"/>
      <c r="Y67" s="8"/>
      <c r="Z67" s="6"/>
      <c r="AA67" s="7"/>
    </row>
    <row r="68" spans="18:27" x14ac:dyDescent="0.35">
      <c r="R68" s="10">
        <v>43805</v>
      </c>
      <c r="S68" s="2">
        <v>86.185000000000016</v>
      </c>
      <c r="T68" s="2">
        <v>81.596999999999994</v>
      </c>
      <c r="U68" s="2">
        <v>109.26700000000001</v>
      </c>
      <c r="V68" s="2">
        <v>0</v>
      </c>
      <c r="W68" s="2">
        <v>1.4999999999999999E-2</v>
      </c>
      <c r="X68" s="6"/>
      <c r="Y68" s="8"/>
      <c r="Z68" s="6"/>
      <c r="AA68" s="7"/>
    </row>
    <row r="69" spans="18:27" x14ac:dyDescent="0.35">
      <c r="R69" s="10">
        <v>43806</v>
      </c>
      <c r="S69" s="2">
        <v>87.861100000000008</v>
      </c>
      <c r="T69" s="2">
        <v>93.365899999999996</v>
      </c>
      <c r="U69" s="2">
        <v>61.377000000000002</v>
      </c>
      <c r="V69" s="2">
        <v>1.968</v>
      </c>
      <c r="W69" s="2">
        <v>1.2E-2</v>
      </c>
      <c r="X69" s="6"/>
      <c r="Y69" s="8"/>
      <c r="Z69" s="6"/>
      <c r="AA69" s="7"/>
    </row>
    <row r="70" spans="18:27" x14ac:dyDescent="0.35">
      <c r="R70" s="10">
        <v>43807</v>
      </c>
      <c r="S70" s="2">
        <v>98.196150000000017</v>
      </c>
      <c r="T70" s="2">
        <v>92.543849999999992</v>
      </c>
      <c r="U70" s="2">
        <v>57.334000000000003</v>
      </c>
      <c r="V70" s="2">
        <v>0</v>
      </c>
      <c r="W70" s="2">
        <v>1.2E-2</v>
      </c>
      <c r="X70" s="6"/>
      <c r="Y70" s="8"/>
      <c r="Z70" s="6"/>
      <c r="AA70" s="7"/>
    </row>
    <row r="71" spans="18:27" x14ac:dyDescent="0.35">
      <c r="R71" s="10">
        <v>43808</v>
      </c>
      <c r="S71" s="2">
        <v>98.906349999999975</v>
      </c>
      <c r="T71" s="2">
        <v>95.846650000000011</v>
      </c>
      <c r="U71" s="2">
        <v>75.927999999999997</v>
      </c>
      <c r="V71" s="2">
        <v>35.602000000000004</v>
      </c>
      <c r="W71" s="2">
        <v>2E-3</v>
      </c>
      <c r="X71" s="6"/>
      <c r="Y71" s="8"/>
      <c r="Z71" s="6"/>
      <c r="AA71" s="7"/>
    </row>
    <row r="72" spans="18:27" x14ac:dyDescent="0.35">
      <c r="R72" s="10">
        <v>43809</v>
      </c>
      <c r="S72" s="2">
        <v>101.5787</v>
      </c>
      <c r="T72" s="2">
        <v>84.2363</v>
      </c>
      <c r="U72" s="2">
        <v>69.849999999999994</v>
      </c>
      <c r="V72" s="2">
        <v>25.649000000000001</v>
      </c>
      <c r="W72" s="2">
        <v>4.0000000000000001E-3</v>
      </c>
      <c r="X72" s="6"/>
      <c r="Y72" s="8"/>
      <c r="Z72" s="6"/>
      <c r="AA72" s="7"/>
    </row>
    <row r="73" spans="18:27" x14ac:dyDescent="0.35">
      <c r="R73" s="10">
        <v>43810</v>
      </c>
      <c r="S73" s="2">
        <v>105.3396</v>
      </c>
      <c r="T73" s="2">
        <v>85.060400000000001</v>
      </c>
      <c r="U73" s="2">
        <v>74.108999999999995</v>
      </c>
      <c r="V73" s="2">
        <v>43.624000000000002</v>
      </c>
      <c r="W73" s="2">
        <v>0</v>
      </c>
      <c r="X73" s="6"/>
      <c r="Y73" s="8"/>
      <c r="Z73" s="6"/>
      <c r="AA73" s="7"/>
    </row>
    <row r="74" spans="18:27" x14ac:dyDescent="0.35">
      <c r="R74" s="10">
        <v>43811</v>
      </c>
      <c r="S74" s="2">
        <v>106.95870000000001</v>
      </c>
      <c r="T74" s="2">
        <v>92.932300000000012</v>
      </c>
      <c r="U74" s="2">
        <v>67.795000000000002</v>
      </c>
      <c r="V74" s="2">
        <v>56.087999999999994</v>
      </c>
      <c r="W74" s="2">
        <v>1.9450000000000001</v>
      </c>
      <c r="X74" s="6"/>
      <c r="Y74" s="8"/>
      <c r="Z74" s="6"/>
      <c r="AA74" s="7"/>
    </row>
    <row r="75" spans="18:27" x14ac:dyDescent="0.35">
      <c r="R75" s="10">
        <v>43812</v>
      </c>
      <c r="S75" s="2">
        <v>108.10040000000001</v>
      </c>
      <c r="T75" s="2">
        <v>71.592600000000004</v>
      </c>
      <c r="U75" s="2">
        <v>90.757999999999996</v>
      </c>
      <c r="V75" s="2">
        <v>21.600999999999999</v>
      </c>
      <c r="W75" s="2">
        <v>0</v>
      </c>
      <c r="X75" s="6"/>
      <c r="Y75" s="8"/>
      <c r="Z75" s="6"/>
      <c r="AA75" s="7"/>
    </row>
    <row r="76" spans="18:27" x14ac:dyDescent="0.35">
      <c r="R76" s="10">
        <v>43813</v>
      </c>
      <c r="S76" s="2">
        <v>100.18949999999998</v>
      </c>
      <c r="T76" s="2">
        <v>90.099500000000006</v>
      </c>
      <c r="U76" s="2">
        <v>76.305999999999997</v>
      </c>
      <c r="V76" s="2">
        <v>11.422000000000001</v>
      </c>
      <c r="W76" s="2">
        <v>0</v>
      </c>
      <c r="X76" s="6"/>
      <c r="Y76" s="8"/>
      <c r="Z76" s="6"/>
      <c r="AA76" s="7"/>
    </row>
    <row r="77" spans="18:27" x14ac:dyDescent="0.35">
      <c r="R77" s="10">
        <v>43814</v>
      </c>
      <c r="S77" s="2">
        <v>107.08839999999999</v>
      </c>
      <c r="T77" s="2">
        <v>91.507600000000011</v>
      </c>
      <c r="U77" s="2">
        <v>75.463000000000008</v>
      </c>
      <c r="V77" s="2">
        <v>8.8789999999999996</v>
      </c>
      <c r="W77" s="2">
        <v>0</v>
      </c>
      <c r="X77" s="6"/>
      <c r="Y77" s="8"/>
      <c r="Z77" s="6"/>
      <c r="AA77" s="7"/>
    </row>
    <row r="78" spans="18:27" x14ac:dyDescent="0.35">
      <c r="R78" s="10">
        <v>43815</v>
      </c>
      <c r="S78" s="2">
        <v>109.4059</v>
      </c>
      <c r="T78" s="2">
        <v>97.767099999999999</v>
      </c>
      <c r="U78" s="2">
        <v>85.771000000000001</v>
      </c>
      <c r="V78" s="2">
        <v>38.305999999999997</v>
      </c>
      <c r="W78" s="2">
        <v>0</v>
      </c>
      <c r="X78" s="6"/>
      <c r="Y78" s="8"/>
      <c r="Z78" s="6"/>
      <c r="AA78" s="7"/>
    </row>
    <row r="79" spans="18:27" x14ac:dyDescent="0.35">
      <c r="R79" s="10">
        <v>43816</v>
      </c>
      <c r="S79" s="2">
        <v>104.40674999999999</v>
      </c>
      <c r="T79" s="2">
        <v>107.96924999999999</v>
      </c>
      <c r="U79" s="2">
        <v>87.706999999999994</v>
      </c>
      <c r="V79" s="2">
        <v>41.823</v>
      </c>
      <c r="W79" s="2">
        <v>1.3119999999999998</v>
      </c>
      <c r="X79" s="6"/>
      <c r="Y79" s="8"/>
      <c r="Z79" s="6"/>
      <c r="AA79" s="7"/>
    </row>
    <row r="80" spans="18:27" x14ac:dyDescent="0.35">
      <c r="R80" s="10">
        <v>43817</v>
      </c>
      <c r="S80" s="2">
        <v>107.21540000000002</v>
      </c>
      <c r="T80" s="2">
        <v>102.19659999999999</v>
      </c>
      <c r="U80" s="2">
        <v>98.617999999999995</v>
      </c>
      <c r="V80" s="2">
        <v>2.7E-2</v>
      </c>
      <c r="W80" s="2">
        <v>0</v>
      </c>
      <c r="X80" s="6"/>
      <c r="Y80" s="8"/>
      <c r="Z80" s="6"/>
      <c r="AA80" s="7"/>
    </row>
    <row r="81" spans="18:27" x14ac:dyDescent="0.35">
      <c r="R81" s="10">
        <v>43818</v>
      </c>
      <c r="S81" s="2">
        <v>104.37584999999999</v>
      </c>
      <c r="T81" s="2">
        <v>91.73814999999999</v>
      </c>
      <c r="U81" s="2">
        <v>93.282000000000011</v>
      </c>
      <c r="V81" s="2">
        <v>0</v>
      </c>
      <c r="W81" s="2">
        <v>0</v>
      </c>
      <c r="X81" s="6"/>
      <c r="Y81" s="8"/>
      <c r="Z81" s="6"/>
      <c r="AA81" s="7"/>
    </row>
    <row r="82" spans="18:27" x14ac:dyDescent="0.35">
      <c r="R82" s="10">
        <v>43819</v>
      </c>
      <c r="S82" s="2">
        <v>104.82755</v>
      </c>
      <c r="T82" s="2">
        <v>103.49144999999999</v>
      </c>
      <c r="U82" s="2">
        <v>79.841000000000008</v>
      </c>
      <c r="V82" s="2">
        <v>0</v>
      </c>
      <c r="W82" s="2">
        <v>3.0300000000000002</v>
      </c>
      <c r="X82" s="6"/>
      <c r="Y82" s="8"/>
      <c r="Z82" s="6"/>
      <c r="AA82" s="7"/>
    </row>
    <row r="83" spans="18:27" x14ac:dyDescent="0.35">
      <c r="R83" s="10">
        <v>43820</v>
      </c>
      <c r="S83" s="2">
        <v>113.0127</v>
      </c>
      <c r="T83" s="2">
        <v>111.4863</v>
      </c>
      <c r="U83" s="2">
        <v>72.19</v>
      </c>
      <c r="V83" s="2">
        <v>0</v>
      </c>
      <c r="W83" s="2">
        <v>0.38900000000000001</v>
      </c>
      <c r="X83" s="6"/>
      <c r="Y83" s="8"/>
      <c r="Z83" s="6"/>
      <c r="AA83" s="7"/>
    </row>
    <row r="84" spans="18:27" x14ac:dyDescent="0.35">
      <c r="R84" s="10">
        <v>43821</v>
      </c>
      <c r="S84" s="2">
        <v>111.85219999999998</v>
      </c>
      <c r="T84" s="2">
        <v>106.25880000000001</v>
      </c>
      <c r="U84" s="2">
        <v>83.189000000000007</v>
      </c>
      <c r="V84" s="2">
        <v>0</v>
      </c>
      <c r="W84" s="2">
        <v>0.23799999999999999</v>
      </c>
      <c r="X84" s="6"/>
      <c r="Y84" s="8"/>
      <c r="Z84" s="6"/>
      <c r="AA84" s="7"/>
    </row>
    <row r="85" spans="18:27" x14ac:dyDescent="0.35">
      <c r="R85" s="10">
        <v>43822</v>
      </c>
      <c r="S85" s="2">
        <v>107.19819999999997</v>
      </c>
      <c r="T85" s="2">
        <v>107.82180000000001</v>
      </c>
      <c r="U85" s="2">
        <v>85.037000000000006</v>
      </c>
      <c r="V85" s="2">
        <v>0</v>
      </c>
      <c r="W85" s="2">
        <v>4.9000000000000002E-2</v>
      </c>
      <c r="X85" s="6"/>
      <c r="Y85" s="8"/>
      <c r="Z85" s="6"/>
      <c r="AA85" s="7"/>
    </row>
    <row r="86" spans="18:27" x14ac:dyDescent="0.35">
      <c r="R86" s="10">
        <v>43823</v>
      </c>
      <c r="S86" s="2">
        <v>106.34864999999999</v>
      </c>
      <c r="T86" s="2">
        <v>106.74435</v>
      </c>
      <c r="U86" s="2">
        <v>63.470999999999997</v>
      </c>
      <c r="V86" s="2">
        <v>0</v>
      </c>
      <c r="W86" s="2">
        <v>0</v>
      </c>
      <c r="X86" s="6"/>
      <c r="Y86" s="8"/>
      <c r="Z86" s="6"/>
      <c r="AA86" s="7"/>
    </row>
    <row r="87" spans="18:27" x14ac:dyDescent="0.35">
      <c r="R87" s="10">
        <v>43824</v>
      </c>
      <c r="S87" s="2">
        <v>104.9913</v>
      </c>
      <c r="T87" s="2">
        <v>98.468699999999984</v>
      </c>
      <c r="U87" s="2">
        <v>51.475999999999999</v>
      </c>
      <c r="V87" s="2">
        <v>0</v>
      </c>
      <c r="W87" s="2">
        <v>0</v>
      </c>
      <c r="X87" s="6"/>
      <c r="Y87" s="8"/>
      <c r="Z87" s="6"/>
      <c r="AA87" s="7"/>
    </row>
    <row r="88" spans="18:27" x14ac:dyDescent="0.35">
      <c r="R88" s="10">
        <v>43825</v>
      </c>
      <c r="S88" s="2">
        <v>110.5361</v>
      </c>
      <c r="T88" s="2">
        <v>91.727900000000005</v>
      </c>
      <c r="U88" s="2">
        <v>50.072999999999993</v>
      </c>
      <c r="V88" s="2">
        <v>0</v>
      </c>
      <c r="W88" s="2">
        <v>0</v>
      </c>
      <c r="X88" s="6"/>
      <c r="Y88" s="8"/>
      <c r="Z88" s="6"/>
      <c r="AA88" s="7"/>
    </row>
    <row r="89" spans="18:27" x14ac:dyDescent="0.35">
      <c r="R89" s="10">
        <v>43826</v>
      </c>
      <c r="S89" s="2">
        <v>110.95830000000002</v>
      </c>
      <c r="T89" s="2">
        <v>94.062699999999992</v>
      </c>
      <c r="U89" s="2">
        <v>60.245999999999995</v>
      </c>
      <c r="V89" s="2">
        <v>0</v>
      </c>
      <c r="W89" s="2">
        <v>0</v>
      </c>
      <c r="X89" s="6"/>
      <c r="Y89" s="8"/>
      <c r="Z89" s="6"/>
      <c r="AA89" s="7"/>
    </row>
    <row r="90" spans="18:27" x14ac:dyDescent="0.35">
      <c r="R90" s="10">
        <v>43827</v>
      </c>
      <c r="S90" s="2">
        <v>110.78630000000001</v>
      </c>
      <c r="T90" s="2">
        <v>90.336700000000008</v>
      </c>
      <c r="U90" s="2">
        <v>39.075000000000003</v>
      </c>
      <c r="V90" s="2">
        <v>3.9E-2</v>
      </c>
      <c r="W90" s="2">
        <v>0</v>
      </c>
      <c r="X90" s="6"/>
      <c r="Y90" s="8"/>
      <c r="Z90" s="6"/>
      <c r="AA90" s="7"/>
    </row>
    <row r="91" spans="18:27" x14ac:dyDescent="0.35">
      <c r="R91" s="10">
        <v>43828</v>
      </c>
      <c r="S91" s="2">
        <v>106.1279</v>
      </c>
      <c r="T91" s="2">
        <v>91.563100000000006</v>
      </c>
      <c r="U91" s="2">
        <v>36.625</v>
      </c>
      <c r="V91" s="2">
        <v>0</v>
      </c>
      <c r="W91" s="2">
        <v>0</v>
      </c>
      <c r="X91" s="6"/>
      <c r="Y91" s="8"/>
      <c r="Z91" s="6"/>
      <c r="AA91" s="7"/>
    </row>
    <row r="92" spans="18:27" x14ac:dyDescent="0.35">
      <c r="R92" s="10">
        <v>43829</v>
      </c>
      <c r="S92" s="2">
        <v>111.00014999999998</v>
      </c>
      <c r="T92" s="2">
        <v>86.14385</v>
      </c>
      <c r="U92" s="2">
        <v>69.453999999999994</v>
      </c>
      <c r="V92" s="2">
        <v>1.891</v>
      </c>
      <c r="W92" s="2">
        <v>0</v>
      </c>
      <c r="X92" s="6"/>
      <c r="Y92" s="8"/>
      <c r="Z92" s="6"/>
      <c r="AA92" s="7"/>
    </row>
    <row r="93" spans="18:27" x14ac:dyDescent="0.35">
      <c r="R93" s="10">
        <v>43830</v>
      </c>
      <c r="S93" s="2">
        <v>113.47139999999997</v>
      </c>
      <c r="T93" s="2">
        <v>90.271599999999992</v>
      </c>
      <c r="U93" s="2">
        <v>62.149000000000001</v>
      </c>
      <c r="V93" s="2">
        <v>10.844999999999999</v>
      </c>
      <c r="W93" s="2">
        <v>0</v>
      </c>
      <c r="X93" s="6"/>
      <c r="Y93" s="8"/>
      <c r="Z93" s="6"/>
      <c r="AA93" s="7"/>
    </row>
    <row r="94" spans="18:27" x14ac:dyDescent="0.35">
      <c r="R94" s="10">
        <v>43831</v>
      </c>
      <c r="S94" s="2">
        <v>111.72754999999997</v>
      </c>
      <c r="T94" s="2">
        <v>88.486450000000005</v>
      </c>
      <c r="U94" s="2">
        <v>88.878</v>
      </c>
      <c r="V94" s="2">
        <v>0</v>
      </c>
      <c r="W94" s="2">
        <v>0</v>
      </c>
      <c r="X94" s="6"/>
      <c r="Y94" s="8"/>
      <c r="Z94" s="6"/>
      <c r="AA94" s="7"/>
    </row>
    <row r="95" spans="18:27" x14ac:dyDescent="0.35">
      <c r="R95" s="10">
        <v>43832</v>
      </c>
      <c r="S95" s="2">
        <v>103.24664999999999</v>
      </c>
      <c r="T95" s="2">
        <v>88.153349999999989</v>
      </c>
      <c r="U95" s="2">
        <v>86.153999999999996</v>
      </c>
      <c r="V95" s="2">
        <v>0</v>
      </c>
      <c r="W95" s="2">
        <v>0</v>
      </c>
      <c r="X95" s="6"/>
      <c r="Y95" s="8"/>
      <c r="Z95" s="6"/>
      <c r="AA95" s="7"/>
    </row>
    <row r="96" spans="18:27" x14ac:dyDescent="0.35">
      <c r="R96" s="10">
        <v>43833</v>
      </c>
      <c r="S96" s="2">
        <v>108.47050000000002</v>
      </c>
      <c r="T96" s="2">
        <v>80.555499999999995</v>
      </c>
      <c r="U96" s="2">
        <v>93.231999999999999</v>
      </c>
      <c r="V96" s="2">
        <v>0</v>
      </c>
      <c r="W96" s="2">
        <v>0</v>
      </c>
      <c r="X96" s="6"/>
      <c r="Y96" s="8"/>
      <c r="Z96" s="6"/>
      <c r="AA96" s="7"/>
    </row>
    <row r="97" spans="18:27" x14ac:dyDescent="0.35">
      <c r="R97" s="10">
        <v>43834</v>
      </c>
      <c r="S97" s="2">
        <v>109.91740000000003</v>
      </c>
      <c r="T97" s="2">
        <v>78.3386</v>
      </c>
      <c r="U97" s="2">
        <v>77.063000000000017</v>
      </c>
      <c r="V97" s="2">
        <v>1.611</v>
      </c>
      <c r="W97" s="2">
        <v>0</v>
      </c>
      <c r="X97" s="6"/>
      <c r="Y97" s="8"/>
      <c r="Z97" s="6"/>
      <c r="AA97" s="7"/>
    </row>
    <row r="98" spans="18:27" x14ac:dyDescent="0.35">
      <c r="R98" s="10">
        <v>43835</v>
      </c>
      <c r="S98" s="2">
        <v>107.96445</v>
      </c>
      <c r="T98" s="2">
        <v>76.665549999999996</v>
      </c>
      <c r="U98" s="2">
        <v>70.628999999999991</v>
      </c>
      <c r="V98" s="2">
        <v>0</v>
      </c>
      <c r="W98" s="2">
        <v>0</v>
      </c>
      <c r="X98" s="6"/>
      <c r="Y98" s="8"/>
      <c r="Z98" s="6"/>
      <c r="AA98" s="7"/>
    </row>
    <row r="99" spans="18:27" x14ac:dyDescent="0.35">
      <c r="R99" s="10">
        <v>43836</v>
      </c>
      <c r="S99" s="2">
        <v>110.14875000000001</v>
      </c>
      <c r="T99" s="2">
        <v>80.179249999999996</v>
      </c>
      <c r="U99" s="2">
        <v>71.251999999999995</v>
      </c>
      <c r="V99" s="2">
        <v>11.561999999999998</v>
      </c>
      <c r="W99" s="2">
        <v>0</v>
      </c>
      <c r="X99" s="6"/>
      <c r="Y99" s="8"/>
      <c r="Z99" s="6"/>
      <c r="AA99" s="7"/>
    </row>
    <row r="100" spans="18:27" x14ac:dyDescent="0.35">
      <c r="R100" s="10">
        <v>43837</v>
      </c>
      <c r="S100" s="2">
        <v>107.3929</v>
      </c>
      <c r="T100" s="2">
        <v>79.207099999999997</v>
      </c>
      <c r="U100" s="2">
        <v>80.287999999999997</v>
      </c>
      <c r="V100" s="2">
        <v>4.1399999999999997</v>
      </c>
      <c r="W100" s="2">
        <v>0</v>
      </c>
      <c r="X100" s="6"/>
      <c r="Y100" s="8"/>
      <c r="Z100" s="6"/>
      <c r="AA100" s="7"/>
    </row>
    <row r="101" spans="18:27" x14ac:dyDescent="0.35">
      <c r="R101" s="10">
        <v>43838</v>
      </c>
      <c r="S101" s="2">
        <v>104.04049999999999</v>
      </c>
      <c r="T101" s="2">
        <v>78.1785</v>
      </c>
      <c r="U101" s="2">
        <v>82.894000000000005</v>
      </c>
      <c r="V101" s="2">
        <v>10.606999999999999</v>
      </c>
      <c r="W101" s="2">
        <v>0</v>
      </c>
      <c r="X101" s="6"/>
      <c r="Y101" s="8"/>
      <c r="Z101" s="6"/>
      <c r="AA101" s="7"/>
    </row>
    <row r="102" spans="18:27" x14ac:dyDescent="0.35">
      <c r="R102" s="10">
        <v>43839</v>
      </c>
      <c r="S102" s="2">
        <v>97.537450000000021</v>
      </c>
      <c r="T102" s="2">
        <v>49.795550000000006</v>
      </c>
      <c r="U102" s="2">
        <v>82.722000000000008</v>
      </c>
      <c r="V102" s="2">
        <v>47.389999999999993</v>
      </c>
      <c r="W102" s="2">
        <v>0</v>
      </c>
      <c r="X102" s="6"/>
      <c r="Y102" s="8"/>
      <c r="Z102" s="6"/>
      <c r="AA102" s="7"/>
    </row>
    <row r="103" spans="18:27" x14ac:dyDescent="0.35">
      <c r="R103" s="10">
        <v>43840</v>
      </c>
      <c r="S103" s="2">
        <v>90.280149999999963</v>
      </c>
      <c r="T103" s="2">
        <v>65.433850000000007</v>
      </c>
      <c r="U103" s="2">
        <v>83.466999999999999</v>
      </c>
      <c r="V103" s="2">
        <v>45.466999999999999</v>
      </c>
      <c r="W103" s="2">
        <v>0</v>
      </c>
      <c r="X103" s="6"/>
      <c r="Y103" s="8"/>
      <c r="Z103" s="6"/>
      <c r="AA103" s="7"/>
    </row>
    <row r="104" spans="18:27" x14ac:dyDescent="0.35">
      <c r="R104" s="10">
        <v>43841</v>
      </c>
      <c r="S104" s="2">
        <v>90.358900000000006</v>
      </c>
      <c r="T104" s="2">
        <v>77.023099999999999</v>
      </c>
      <c r="U104" s="2">
        <v>47.590999999999994</v>
      </c>
      <c r="V104" s="2">
        <v>23.064</v>
      </c>
      <c r="W104" s="2">
        <v>0</v>
      </c>
      <c r="X104" s="6"/>
      <c r="Y104" s="8"/>
      <c r="Z104" s="6"/>
      <c r="AA104" s="7"/>
    </row>
    <row r="105" spans="18:27" x14ac:dyDescent="0.35">
      <c r="R105" s="10">
        <v>43842</v>
      </c>
      <c r="S105" s="2">
        <v>99.186599999999984</v>
      </c>
      <c r="T105" s="2">
        <v>83.346400000000003</v>
      </c>
      <c r="U105" s="2">
        <v>44.963000000000001</v>
      </c>
      <c r="V105" s="2">
        <v>10.437999999999999</v>
      </c>
      <c r="W105" s="2">
        <v>0</v>
      </c>
      <c r="X105" s="6"/>
      <c r="Y105" s="8"/>
      <c r="Z105" s="6"/>
      <c r="AA105" s="7"/>
    </row>
    <row r="106" spans="18:27" x14ac:dyDescent="0.35">
      <c r="R106" s="10">
        <v>43843</v>
      </c>
      <c r="S106" s="2">
        <v>105.45839999999998</v>
      </c>
      <c r="T106" s="2">
        <v>79.73060000000001</v>
      </c>
      <c r="U106" s="2">
        <v>76.611999999999995</v>
      </c>
      <c r="V106" s="2">
        <v>12.733000000000001</v>
      </c>
      <c r="W106" s="2">
        <v>0</v>
      </c>
      <c r="X106" s="6"/>
      <c r="Y106" s="8"/>
      <c r="Z106" s="6"/>
      <c r="AA106" s="7"/>
    </row>
    <row r="107" spans="18:27" x14ac:dyDescent="0.35">
      <c r="R107" s="10">
        <v>43844</v>
      </c>
      <c r="S107" s="2">
        <v>104.74005000000001</v>
      </c>
      <c r="T107" s="2">
        <v>85.863950000000003</v>
      </c>
      <c r="U107" s="2">
        <v>66.602999999999994</v>
      </c>
      <c r="V107" s="2">
        <v>13.724</v>
      </c>
      <c r="W107" s="2">
        <v>0</v>
      </c>
      <c r="X107" s="6"/>
      <c r="Y107" s="8"/>
      <c r="Z107" s="6"/>
      <c r="AA107" s="7"/>
    </row>
    <row r="108" spans="18:27" x14ac:dyDescent="0.35">
      <c r="R108" s="10">
        <v>43845</v>
      </c>
      <c r="S108" s="2">
        <v>106.19194999999999</v>
      </c>
      <c r="T108" s="2">
        <v>97.118049999999982</v>
      </c>
      <c r="U108" s="2">
        <v>55.028999999999996</v>
      </c>
      <c r="V108" s="2">
        <v>11.856</v>
      </c>
      <c r="W108" s="2">
        <v>0</v>
      </c>
      <c r="X108" s="6"/>
      <c r="Y108" s="8"/>
      <c r="Z108" s="6"/>
      <c r="AA108" s="7"/>
    </row>
    <row r="109" spans="18:27" x14ac:dyDescent="0.35">
      <c r="R109" s="10">
        <v>43846</v>
      </c>
      <c r="S109" s="2">
        <v>101.5377</v>
      </c>
      <c r="T109" s="2">
        <v>90.772300000000001</v>
      </c>
      <c r="U109" s="2">
        <v>51.23</v>
      </c>
      <c r="V109" s="2">
        <v>20.114000000000001</v>
      </c>
      <c r="W109" s="2">
        <v>0</v>
      </c>
      <c r="X109" s="6"/>
      <c r="Y109" s="8"/>
      <c r="Z109" s="6"/>
      <c r="AA109" s="7"/>
    </row>
    <row r="110" spans="18:27" x14ac:dyDescent="0.35">
      <c r="R110" s="10">
        <v>43847</v>
      </c>
      <c r="S110" s="2">
        <v>96.87939999999999</v>
      </c>
      <c r="T110" s="2">
        <v>97.976600000000005</v>
      </c>
      <c r="U110" s="2">
        <v>73.093999999999994</v>
      </c>
      <c r="V110" s="2">
        <v>13.030999999999999</v>
      </c>
      <c r="W110" s="2">
        <v>0</v>
      </c>
      <c r="X110" s="6"/>
      <c r="Y110" s="8"/>
      <c r="Z110" s="6"/>
      <c r="AA110" s="7"/>
    </row>
    <row r="111" spans="18:27" x14ac:dyDescent="0.35">
      <c r="R111" s="10">
        <v>43848</v>
      </c>
      <c r="S111" s="2">
        <v>94.59375</v>
      </c>
      <c r="T111" s="2">
        <v>89.04325</v>
      </c>
      <c r="U111" s="2">
        <v>91.807999999999993</v>
      </c>
      <c r="V111" s="2">
        <v>17.97</v>
      </c>
      <c r="W111" s="2">
        <v>0</v>
      </c>
      <c r="X111" s="6"/>
      <c r="Y111" s="8"/>
      <c r="Z111" s="6"/>
      <c r="AA111" s="7"/>
    </row>
    <row r="112" spans="18:27" x14ac:dyDescent="0.35">
      <c r="R112" s="10">
        <v>43849</v>
      </c>
      <c r="S112" s="2">
        <v>96.061149999999998</v>
      </c>
      <c r="T112" s="2">
        <v>73.266850000000005</v>
      </c>
      <c r="U112" s="2">
        <v>104.58500000000001</v>
      </c>
      <c r="V112" s="2">
        <v>40.814000000000007</v>
      </c>
      <c r="W112" s="2">
        <v>0</v>
      </c>
      <c r="X112" s="6"/>
      <c r="Y112" s="8"/>
      <c r="Z112" s="6"/>
      <c r="AA112" s="7"/>
    </row>
    <row r="113" spans="18:27" x14ac:dyDescent="0.35">
      <c r="R113" s="10">
        <v>43850</v>
      </c>
      <c r="S113" s="2">
        <v>95.808299999999974</v>
      </c>
      <c r="T113" s="2">
        <v>84.752700000000004</v>
      </c>
      <c r="U113" s="2">
        <v>131.46800000000002</v>
      </c>
      <c r="V113" s="2">
        <v>39.448999999999998</v>
      </c>
      <c r="W113" s="2">
        <v>0</v>
      </c>
      <c r="X113" s="6"/>
      <c r="Y113" s="8"/>
      <c r="Z113" s="6"/>
      <c r="AA113" s="7"/>
    </row>
    <row r="114" spans="18:27" x14ac:dyDescent="0.35">
      <c r="R114" s="10">
        <v>43851</v>
      </c>
      <c r="S114" s="2">
        <v>97.809149999999988</v>
      </c>
      <c r="T114" s="2">
        <v>80.313850000000002</v>
      </c>
      <c r="U114" s="2">
        <v>137.25800000000001</v>
      </c>
      <c r="V114" s="2">
        <v>52.548000000000002</v>
      </c>
      <c r="W114" s="2">
        <v>0.23599999999999999</v>
      </c>
      <c r="X114" s="6"/>
      <c r="Y114" s="8"/>
      <c r="Z114" s="6"/>
      <c r="AA114" s="7"/>
    </row>
    <row r="115" spans="18:27" x14ac:dyDescent="0.35">
      <c r="R115" s="10">
        <v>43852</v>
      </c>
      <c r="S115" s="2">
        <v>96.529650000000018</v>
      </c>
      <c r="T115" s="2">
        <v>86.176349999999999</v>
      </c>
      <c r="U115" s="2">
        <v>123.509</v>
      </c>
      <c r="V115" s="2">
        <v>45.152000000000001</v>
      </c>
      <c r="W115" s="2">
        <v>0</v>
      </c>
      <c r="X115" s="6"/>
      <c r="Y115" s="8"/>
      <c r="Z115" s="6"/>
      <c r="AA115" s="7"/>
    </row>
    <row r="116" spans="18:27" x14ac:dyDescent="0.35">
      <c r="R116" s="10">
        <v>43853</v>
      </c>
      <c r="S116" s="2">
        <v>94.698849999999979</v>
      </c>
      <c r="T116" s="2">
        <v>86.827150000000003</v>
      </c>
      <c r="U116" s="2">
        <v>121.52199999999999</v>
      </c>
      <c r="V116" s="2">
        <v>23.789000000000001</v>
      </c>
      <c r="W116" s="2">
        <v>0</v>
      </c>
      <c r="X116" s="6"/>
      <c r="Y116" s="8"/>
      <c r="Z116" s="6"/>
      <c r="AA116" s="7"/>
    </row>
    <row r="117" spans="18:27" x14ac:dyDescent="0.35">
      <c r="R117" s="10">
        <v>43854</v>
      </c>
      <c r="S117" s="2">
        <v>95.747099999999975</v>
      </c>
      <c r="T117" s="2">
        <v>84.301900000000003</v>
      </c>
      <c r="U117" s="2">
        <v>119.93600000000001</v>
      </c>
      <c r="V117" s="2">
        <v>17.593</v>
      </c>
      <c r="W117" s="2">
        <v>0</v>
      </c>
      <c r="X117" s="6"/>
      <c r="Y117" s="8"/>
      <c r="Z117" s="6"/>
      <c r="AA117" s="7"/>
    </row>
    <row r="118" spans="18:27" x14ac:dyDescent="0.35">
      <c r="R118" s="10">
        <v>43855</v>
      </c>
      <c r="S118" s="2">
        <v>95.796350000000004</v>
      </c>
      <c r="T118" s="2">
        <v>93.324650000000005</v>
      </c>
      <c r="U118" s="2">
        <v>67.986999999999995</v>
      </c>
      <c r="V118" s="2">
        <v>15.572000000000001</v>
      </c>
      <c r="W118" s="2">
        <v>0</v>
      </c>
      <c r="X118" s="6"/>
      <c r="Y118" s="8"/>
      <c r="Z118" s="6"/>
      <c r="AA118" s="7"/>
    </row>
    <row r="119" spans="18:27" x14ac:dyDescent="0.35">
      <c r="R119" s="10">
        <v>43856</v>
      </c>
      <c r="S119" s="2">
        <v>95.135199999999983</v>
      </c>
      <c r="T119" s="2">
        <v>96.633799999999994</v>
      </c>
      <c r="U119" s="2">
        <v>65.948000000000008</v>
      </c>
      <c r="V119" s="2">
        <v>6.8289999999999997</v>
      </c>
      <c r="W119" s="2">
        <v>0</v>
      </c>
      <c r="X119" s="6"/>
      <c r="Y119" s="8"/>
      <c r="Z119" s="6"/>
      <c r="AA119" s="7"/>
    </row>
    <row r="120" spans="18:27" x14ac:dyDescent="0.35">
      <c r="R120" s="10">
        <v>43857</v>
      </c>
      <c r="S120" s="2">
        <v>95.280149999999978</v>
      </c>
      <c r="T120" s="2">
        <v>98.181850000000011</v>
      </c>
      <c r="U120" s="2">
        <v>73.162999999999997</v>
      </c>
      <c r="V120" s="2">
        <v>33.234000000000002</v>
      </c>
      <c r="W120" s="2">
        <v>3.2610000000000001</v>
      </c>
      <c r="X120" s="6"/>
      <c r="Y120" s="8"/>
      <c r="Z120" s="6"/>
      <c r="AA120" s="7"/>
    </row>
    <row r="121" spans="18:27" x14ac:dyDescent="0.35">
      <c r="R121" s="10">
        <v>43858</v>
      </c>
      <c r="S121" s="2">
        <v>98.119100000000017</v>
      </c>
      <c r="T121" s="2">
        <v>103.2359</v>
      </c>
      <c r="U121" s="2">
        <v>70.771999999999991</v>
      </c>
      <c r="V121" s="2">
        <v>29.111000000000001</v>
      </c>
      <c r="W121" s="2">
        <v>6.2539999999999996</v>
      </c>
      <c r="X121" s="6"/>
      <c r="Y121" s="8"/>
      <c r="Z121" s="6"/>
      <c r="AA121" s="7"/>
    </row>
    <row r="122" spans="18:27" x14ac:dyDescent="0.35">
      <c r="R122" s="10">
        <v>43859</v>
      </c>
      <c r="S122" s="2">
        <v>99.06280000000001</v>
      </c>
      <c r="T122" s="2">
        <v>96.508199999999988</v>
      </c>
      <c r="U122" s="2">
        <v>68.990000000000009</v>
      </c>
      <c r="V122" s="2">
        <v>22.904000000000003</v>
      </c>
      <c r="W122" s="2">
        <v>3.19</v>
      </c>
      <c r="X122" s="6"/>
      <c r="Y122" s="8"/>
      <c r="Z122" s="6"/>
      <c r="AA122" s="7"/>
    </row>
    <row r="123" spans="18:27" x14ac:dyDescent="0.35">
      <c r="R123" s="10">
        <v>43860</v>
      </c>
      <c r="S123" s="2">
        <v>102.08390000000001</v>
      </c>
      <c r="T123" s="2">
        <v>85.474100000000007</v>
      </c>
      <c r="U123" s="2">
        <v>51.469000000000001</v>
      </c>
      <c r="V123" s="2">
        <v>15.590000000000002</v>
      </c>
      <c r="W123" s="2">
        <v>0</v>
      </c>
      <c r="X123" s="6"/>
      <c r="Y123" s="8"/>
      <c r="Z123" s="6"/>
      <c r="AA123" s="7"/>
    </row>
    <row r="124" spans="18:27" x14ac:dyDescent="0.35">
      <c r="R124" s="10">
        <v>43861</v>
      </c>
      <c r="S124" s="2">
        <v>100.75524999999998</v>
      </c>
      <c r="T124" s="2">
        <v>80.919750000000008</v>
      </c>
      <c r="U124" s="2">
        <v>48.879999999999995</v>
      </c>
      <c r="V124" s="2">
        <v>9.9699999999999989</v>
      </c>
      <c r="W124" s="2">
        <v>1.151</v>
      </c>
      <c r="X124" s="6"/>
      <c r="Y124" s="8"/>
      <c r="Z124" s="6"/>
      <c r="AA124" s="7"/>
    </row>
    <row r="125" spans="18:27" x14ac:dyDescent="0.35">
      <c r="R125" s="10">
        <v>43862</v>
      </c>
      <c r="S125" s="2">
        <v>100.46085000000001</v>
      </c>
      <c r="T125" s="2">
        <v>93.98115</v>
      </c>
      <c r="U125" s="2">
        <v>46.878</v>
      </c>
      <c r="V125" s="2">
        <v>5.97</v>
      </c>
      <c r="W125" s="2">
        <v>1.208</v>
      </c>
      <c r="X125" s="6"/>
      <c r="Y125" s="8"/>
      <c r="Z125" s="6"/>
      <c r="AA125" s="7"/>
    </row>
    <row r="126" spans="18:27" x14ac:dyDescent="0.35">
      <c r="R126" s="10">
        <v>43863</v>
      </c>
      <c r="S126" s="2">
        <v>99.320100000000025</v>
      </c>
      <c r="T126" s="2">
        <v>91.317900000000009</v>
      </c>
      <c r="U126" s="2">
        <v>43.278999999999996</v>
      </c>
      <c r="V126" s="2">
        <v>5.77</v>
      </c>
      <c r="W126" s="2">
        <v>0.55600000000000005</v>
      </c>
      <c r="X126" s="6"/>
      <c r="Y126" s="8"/>
      <c r="Z126" s="6"/>
      <c r="AA126" s="7"/>
    </row>
    <row r="127" spans="18:27" x14ac:dyDescent="0.35">
      <c r="R127" s="10">
        <v>43864</v>
      </c>
      <c r="S127" s="2">
        <v>99.726749999999981</v>
      </c>
      <c r="T127" s="2">
        <v>64.548249999999996</v>
      </c>
      <c r="U127" s="2">
        <v>73.481999999999999</v>
      </c>
      <c r="V127" s="2">
        <v>24.510999999999999</v>
      </c>
      <c r="W127" s="2">
        <v>0</v>
      </c>
      <c r="X127" s="6"/>
      <c r="Y127" s="8"/>
      <c r="Z127" s="6"/>
      <c r="AA127" s="7"/>
    </row>
    <row r="128" spans="18:27" x14ac:dyDescent="0.35">
      <c r="R128" s="10">
        <v>43865</v>
      </c>
      <c r="S128" s="2">
        <v>96.870250000000013</v>
      </c>
      <c r="T128" s="2">
        <v>74.803749999999994</v>
      </c>
      <c r="U128" s="2">
        <v>105.381</v>
      </c>
      <c r="V128" s="2">
        <v>27.689</v>
      </c>
      <c r="W128" s="2">
        <v>2E-3</v>
      </c>
      <c r="X128" s="6"/>
      <c r="Y128" s="8"/>
      <c r="Z128" s="6"/>
      <c r="AA128" s="7"/>
    </row>
    <row r="129" spans="18:27" x14ac:dyDescent="0.35">
      <c r="R129" s="10">
        <v>43866</v>
      </c>
      <c r="S129" s="2">
        <v>96.308000000000021</v>
      </c>
      <c r="T129" s="2">
        <v>82.86699999999999</v>
      </c>
      <c r="U129" s="2">
        <v>114.151</v>
      </c>
      <c r="V129" s="2">
        <v>36.153999999999996</v>
      </c>
      <c r="W129" s="2">
        <v>0</v>
      </c>
      <c r="X129" s="6"/>
      <c r="Y129" s="8"/>
      <c r="Z129" s="6"/>
      <c r="AA129" s="7"/>
    </row>
    <row r="130" spans="18:27" x14ac:dyDescent="0.35">
      <c r="R130" s="10">
        <v>43867</v>
      </c>
      <c r="S130" s="2">
        <v>99.643100000000004</v>
      </c>
      <c r="T130" s="2">
        <v>92.802899999999994</v>
      </c>
      <c r="U130" s="2">
        <v>106.676</v>
      </c>
      <c r="V130" s="2">
        <v>32.170999999999999</v>
      </c>
      <c r="W130" s="2">
        <v>0</v>
      </c>
      <c r="X130" s="6"/>
      <c r="Y130" s="8"/>
      <c r="Z130" s="6"/>
      <c r="AA130" s="7"/>
    </row>
    <row r="131" spans="18:27" x14ac:dyDescent="0.35">
      <c r="R131" s="10">
        <v>43868</v>
      </c>
      <c r="S131" s="2">
        <v>99.115600000000001</v>
      </c>
      <c r="T131" s="2">
        <v>81.016400000000004</v>
      </c>
      <c r="U131" s="2">
        <v>88.062999999999988</v>
      </c>
      <c r="V131" s="2">
        <v>15.702999999999999</v>
      </c>
      <c r="W131" s="2">
        <v>0</v>
      </c>
      <c r="X131" s="6"/>
      <c r="Y131" s="8"/>
      <c r="Z131" s="6"/>
      <c r="AA131" s="7"/>
    </row>
    <row r="132" spans="18:27" x14ac:dyDescent="0.35">
      <c r="R132" s="10">
        <v>43869</v>
      </c>
      <c r="S132" s="2">
        <v>101.02135000000001</v>
      </c>
      <c r="T132" s="2">
        <v>81.146649999999994</v>
      </c>
      <c r="U132" s="2">
        <v>64.658000000000001</v>
      </c>
      <c r="V132" s="2">
        <v>8.0139999999999993</v>
      </c>
      <c r="W132" s="2">
        <v>0</v>
      </c>
      <c r="X132" s="6"/>
      <c r="Y132" s="8"/>
      <c r="Z132" s="6"/>
      <c r="AA132" s="7"/>
    </row>
    <row r="133" spans="18:27" x14ac:dyDescent="0.35">
      <c r="R133" s="10">
        <v>43870</v>
      </c>
      <c r="S133" s="2">
        <v>105.31795</v>
      </c>
      <c r="T133" s="2">
        <v>78.718050000000005</v>
      </c>
      <c r="U133" s="2">
        <v>64.652000000000001</v>
      </c>
      <c r="V133" s="2">
        <v>5.0490000000000004</v>
      </c>
      <c r="W133" s="2">
        <v>0</v>
      </c>
      <c r="X133" s="6"/>
      <c r="Y133" s="8"/>
      <c r="Z133" s="6"/>
      <c r="AA133" s="7"/>
    </row>
    <row r="134" spans="18:27" x14ac:dyDescent="0.35">
      <c r="R134" s="10">
        <v>43871</v>
      </c>
      <c r="S134" s="2">
        <v>104.89414999999998</v>
      </c>
      <c r="T134" s="2">
        <v>78.708849999999998</v>
      </c>
      <c r="U134" s="2">
        <v>82.247</v>
      </c>
      <c r="V134" s="2">
        <v>28.706</v>
      </c>
      <c r="W134" s="2">
        <v>0</v>
      </c>
      <c r="X134" s="6"/>
      <c r="Y134" s="8"/>
      <c r="Z134" s="6"/>
      <c r="AA134" s="7"/>
    </row>
    <row r="135" spans="18:27" x14ac:dyDescent="0.35">
      <c r="R135" s="10">
        <v>43872</v>
      </c>
      <c r="S135" s="2">
        <v>102.70224999999999</v>
      </c>
      <c r="T135" s="2">
        <v>77.284750000000003</v>
      </c>
      <c r="U135" s="2">
        <v>97.968999999999994</v>
      </c>
      <c r="V135" s="2">
        <v>32.792000000000002</v>
      </c>
      <c r="W135" s="2">
        <v>0</v>
      </c>
      <c r="X135" s="6"/>
      <c r="Y135" s="8"/>
      <c r="Z135" s="6"/>
      <c r="AA135" s="7"/>
    </row>
    <row r="136" spans="18:27" x14ac:dyDescent="0.35">
      <c r="R136" s="10">
        <v>43873</v>
      </c>
      <c r="S136" s="2">
        <v>104.29884999999999</v>
      </c>
      <c r="T136" s="2">
        <v>82.432150000000007</v>
      </c>
      <c r="U136" s="2">
        <v>110.81</v>
      </c>
      <c r="V136" s="2">
        <v>22.073999999999998</v>
      </c>
      <c r="W136" s="2">
        <v>0</v>
      </c>
      <c r="X136" s="6"/>
      <c r="Y136" s="8"/>
      <c r="Z136" s="6"/>
      <c r="AA136" s="7"/>
    </row>
    <row r="137" spans="18:27" x14ac:dyDescent="0.35">
      <c r="R137" s="10">
        <v>43874</v>
      </c>
      <c r="S137" s="2">
        <v>103.5795</v>
      </c>
      <c r="T137" s="2">
        <v>68.6875</v>
      </c>
      <c r="U137" s="2">
        <v>110.745</v>
      </c>
      <c r="V137" s="2">
        <v>36.170999999999999</v>
      </c>
      <c r="W137" s="2">
        <v>0</v>
      </c>
      <c r="X137" s="6"/>
      <c r="Y137" s="8"/>
      <c r="Z137" s="6"/>
      <c r="AA137" s="7"/>
    </row>
    <row r="138" spans="18:27" x14ac:dyDescent="0.35">
      <c r="R138" s="10">
        <v>43875</v>
      </c>
      <c r="S138" s="2">
        <v>105.0228</v>
      </c>
      <c r="T138" s="2">
        <v>63.305199999999999</v>
      </c>
      <c r="U138" s="2">
        <v>100.11199999999999</v>
      </c>
      <c r="V138" s="2">
        <v>23.011000000000003</v>
      </c>
      <c r="W138" s="2">
        <v>0</v>
      </c>
      <c r="X138" s="6"/>
      <c r="Y138" s="8"/>
      <c r="Z138" s="6"/>
      <c r="AA138" s="7"/>
    </row>
    <row r="139" spans="18:27" x14ac:dyDescent="0.35">
      <c r="R139" s="10">
        <v>43876</v>
      </c>
      <c r="S139" s="2">
        <v>103.66295000000001</v>
      </c>
      <c r="T139" s="2">
        <v>70.779049999999998</v>
      </c>
      <c r="U139" s="2">
        <v>48.298000000000002</v>
      </c>
      <c r="V139" s="2">
        <v>8.343</v>
      </c>
      <c r="W139" s="2">
        <v>0</v>
      </c>
      <c r="X139" s="6"/>
      <c r="Y139" s="8"/>
      <c r="Z139" s="6"/>
      <c r="AA139" s="7"/>
    </row>
    <row r="140" spans="18:27" x14ac:dyDescent="0.35">
      <c r="R140" s="10">
        <v>43877</v>
      </c>
      <c r="S140" s="2">
        <v>101.4181</v>
      </c>
      <c r="T140" s="2">
        <v>77.079899999999995</v>
      </c>
      <c r="U140" s="2">
        <v>48.251999999999995</v>
      </c>
      <c r="V140" s="2">
        <v>8.754999999999999</v>
      </c>
      <c r="W140" s="2">
        <v>0</v>
      </c>
      <c r="X140" s="6"/>
      <c r="Y140" s="8"/>
      <c r="Z140" s="6"/>
      <c r="AA140" s="7"/>
    </row>
    <row r="141" spans="18:27" x14ac:dyDescent="0.35">
      <c r="R141" s="10">
        <v>43878</v>
      </c>
      <c r="S141" s="2">
        <v>100.05730000000003</v>
      </c>
      <c r="T141" s="2">
        <v>68.589699999999993</v>
      </c>
      <c r="U141" s="2">
        <v>64.635000000000005</v>
      </c>
      <c r="V141" s="2">
        <v>36.697999999999993</v>
      </c>
      <c r="W141" s="2">
        <v>0</v>
      </c>
      <c r="X141" s="6"/>
      <c r="Y141" s="8"/>
      <c r="Z141" s="6"/>
      <c r="AA141" s="7"/>
    </row>
    <row r="142" spans="18:27" x14ac:dyDescent="0.35">
      <c r="R142" s="10">
        <v>43879</v>
      </c>
      <c r="S142" s="2">
        <v>98.795349999999999</v>
      </c>
      <c r="T142" s="2">
        <v>82.562650000000005</v>
      </c>
      <c r="U142" s="2">
        <v>53.994</v>
      </c>
      <c r="V142" s="2">
        <v>47.775000000000006</v>
      </c>
      <c r="W142" s="2">
        <v>0</v>
      </c>
      <c r="X142" s="6"/>
      <c r="Y142" s="8"/>
      <c r="Z142" s="6"/>
      <c r="AA142" s="7"/>
    </row>
    <row r="143" spans="18:27" x14ac:dyDescent="0.35">
      <c r="R143" s="10">
        <v>43880</v>
      </c>
      <c r="S143" s="2">
        <v>99.209550000000007</v>
      </c>
      <c r="T143" s="2">
        <v>81.972450000000009</v>
      </c>
      <c r="U143" s="2">
        <v>56.635999999999996</v>
      </c>
      <c r="V143" s="2">
        <v>48.626999999999995</v>
      </c>
      <c r="W143" s="2">
        <v>2.41</v>
      </c>
      <c r="X143" s="6"/>
      <c r="Y143" s="8"/>
      <c r="Z143" s="6"/>
      <c r="AA143" s="7"/>
    </row>
    <row r="144" spans="18:27" x14ac:dyDescent="0.35">
      <c r="R144" s="10">
        <v>43881</v>
      </c>
      <c r="S144" s="2">
        <v>94.538399999999996</v>
      </c>
      <c r="T144" s="2">
        <v>73.995599999999996</v>
      </c>
      <c r="U144" s="2">
        <v>73.215000000000003</v>
      </c>
      <c r="V144" s="2">
        <v>35.659999999999997</v>
      </c>
      <c r="W144" s="2">
        <v>0</v>
      </c>
      <c r="X144" s="6"/>
      <c r="Y144" s="8"/>
      <c r="Z144" s="6"/>
      <c r="AA144" s="7"/>
    </row>
    <row r="145" spans="18:27" x14ac:dyDescent="0.35">
      <c r="R145" s="10">
        <v>43882</v>
      </c>
      <c r="S145" s="2">
        <v>101.81505000000001</v>
      </c>
      <c r="T145" s="2">
        <v>88.008949999999999</v>
      </c>
      <c r="U145" s="2">
        <v>69.278999999999996</v>
      </c>
      <c r="V145" s="2">
        <v>17.849</v>
      </c>
      <c r="W145" s="2">
        <v>0.216</v>
      </c>
      <c r="X145" s="6"/>
      <c r="Y145" s="8"/>
      <c r="Z145" s="6"/>
      <c r="AA145" s="7"/>
    </row>
    <row r="146" spans="18:27" x14ac:dyDescent="0.35">
      <c r="R146" s="10">
        <v>43883</v>
      </c>
      <c r="S146" s="2">
        <v>101.33165000000001</v>
      </c>
      <c r="T146" s="2">
        <v>89.631350000000012</v>
      </c>
      <c r="U146" s="2">
        <v>44.154000000000003</v>
      </c>
      <c r="V146" s="2">
        <v>22.207000000000001</v>
      </c>
      <c r="W146" s="2">
        <v>0.41399999999999998</v>
      </c>
      <c r="X146" s="6"/>
      <c r="Y146" s="8"/>
      <c r="Z146" s="6"/>
      <c r="AA146" s="7"/>
    </row>
    <row r="147" spans="18:27" x14ac:dyDescent="0.35">
      <c r="R147" s="10">
        <v>43884</v>
      </c>
      <c r="S147" s="2">
        <v>103.8673</v>
      </c>
      <c r="T147" s="2">
        <v>94.223700000000008</v>
      </c>
      <c r="U147" s="2">
        <v>53.783000000000001</v>
      </c>
      <c r="V147" s="2">
        <v>15.435</v>
      </c>
      <c r="W147" s="2">
        <v>0</v>
      </c>
      <c r="X147" s="6"/>
      <c r="Y147" s="8"/>
      <c r="Z147" s="6"/>
      <c r="AA147" s="7"/>
    </row>
    <row r="148" spans="18:27" x14ac:dyDescent="0.35">
      <c r="R148" s="10">
        <v>43885</v>
      </c>
      <c r="S148" s="2">
        <v>103.76949999999999</v>
      </c>
      <c r="T148" s="2">
        <v>102.1035</v>
      </c>
      <c r="U148" s="2">
        <v>54.733000000000004</v>
      </c>
      <c r="V148" s="2">
        <v>16.305</v>
      </c>
      <c r="W148" s="2">
        <v>7.4580000000000002</v>
      </c>
      <c r="X148" s="6"/>
      <c r="Y148" s="8"/>
      <c r="Z148" s="6"/>
      <c r="AA148" s="7"/>
    </row>
    <row r="149" spans="18:27" x14ac:dyDescent="0.35">
      <c r="R149" s="10">
        <v>43886</v>
      </c>
      <c r="S149" s="2">
        <v>102.23665000000004</v>
      </c>
      <c r="T149" s="2">
        <v>103.90134999999999</v>
      </c>
      <c r="U149" s="2">
        <v>79.962999999999994</v>
      </c>
      <c r="V149" s="2">
        <v>12.725</v>
      </c>
      <c r="W149" s="2">
        <v>10.064</v>
      </c>
      <c r="X149" s="6"/>
      <c r="Y149" s="8"/>
      <c r="Z149" s="6"/>
      <c r="AA149" s="7"/>
    </row>
    <row r="150" spans="18:27" x14ac:dyDescent="0.35">
      <c r="R150" s="10">
        <v>43887</v>
      </c>
      <c r="S150" s="2">
        <v>93.32525000000004</v>
      </c>
      <c r="T150" s="2">
        <v>104.33474999999999</v>
      </c>
      <c r="U150" s="2">
        <v>65.605999999999995</v>
      </c>
      <c r="V150" s="2">
        <v>43.326999999999998</v>
      </c>
      <c r="W150" s="2">
        <v>16.41</v>
      </c>
      <c r="X150" s="6"/>
      <c r="Y150" s="8"/>
      <c r="Z150" s="6"/>
      <c r="AA150" s="7"/>
    </row>
    <row r="151" spans="18:27" x14ac:dyDescent="0.35">
      <c r="R151" s="10">
        <v>43888</v>
      </c>
      <c r="S151" s="2">
        <v>100.91955</v>
      </c>
      <c r="T151" s="2">
        <v>94.399449999999987</v>
      </c>
      <c r="U151" s="2">
        <v>71.286000000000001</v>
      </c>
      <c r="V151" s="2">
        <v>38.18</v>
      </c>
      <c r="W151" s="2">
        <v>25.541</v>
      </c>
      <c r="X151" s="6"/>
      <c r="Y151" s="8"/>
      <c r="Z151" s="6"/>
      <c r="AA151" s="7"/>
    </row>
    <row r="152" spans="18:27" x14ac:dyDescent="0.35">
      <c r="R152" s="10">
        <v>43889</v>
      </c>
      <c r="S152" s="2">
        <v>103.01354999999998</v>
      </c>
      <c r="T152" s="2">
        <v>106.12645000000001</v>
      </c>
      <c r="U152" s="2">
        <v>91.913000000000011</v>
      </c>
      <c r="V152" s="2">
        <v>11.445</v>
      </c>
      <c r="W152" s="2">
        <v>9.527000000000001</v>
      </c>
      <c r="X152" s="6"/>
      <c r="Y152" s="8"/>
      <c r="Z152" s="6"/>
      <c r="AA152" s="7"/>
    </row>
    <row r="153" spans="18:27" x14ac:dyDescent="0.35">
      <c r="R153" s="10">
        <v>43890</v>
      </c>
      <c r="S153" s="2">
        <v>102.54225000000002</v>
      </c>
      <c r="T153" s="2">
        <v>104.19475</v>
      </c>
      <c r="U153" s="2">
        <v>68.887</v>
      </c>
      <c r="V153" s="2">
        <v>2.2709999999999999</v>
      </c>
      <c r="W153" s="2">
        <v>4.992</v>
      </c>
      <c r="X153" s="6"/>
      <c r="Y153" s="8"/>
      <c r="Z153" s="6"/>
      <c r="AA153" s="7"/>
    </row>
    <row r="154" spans="18:27" x14ac:dyDescent="0.35">
      <c r="R154" s="10">
        <v>43891</v>
      </c>
      <c r="S154" s="2">
        <v>100.84795</v>
      </c>
      <c r="T154" s="2">
        <v>104.12504999999999</v>
      </c>
      <c r="U154" s="2">
        <v>74.150999999999996</v>
      </c>
      <c r="V154" s="2">
        <v>4.9179999999999993</v>
      </c>
      <c r="W154" s="2">
        <v>4.4890000000000008</v>
      </c>
      <c r="X154" s="6"/>
      <c r="Y154" s="8"/>
      <c r="Z154" s="6"/>
      <c r="AA154" s="7"/>
    </row>
    <row r="155" spans="18:27" x14ac:dyDescent="0.35">
      <c r="R155" s="10">
        <v>43892</v>
      </c>
      <c r="S155" s="2">
        <v>102.61684999999999</v>
      </c>
      <c r="T155" s="2">
        <v>102.73815</v>
      </c>
      <c r="U155" s="2">
        <v>75.918000000000006</v>
      </c>
      <c r="V155" s="2">
        <v>23.066999999999997</v>
      </c>
      <c r="W155" s="2">
        <v>1.444</v>
      </c>
      <c r="X155" s="6"/>
      <c r="Y155" s="8"/>
      <c r="Z155" s="6"/>
      <c r="AA155" s="7"/>
    </row>
    <row r="156" spans="18:27" x14ac:dyDescent="0.35">
      <c r="R156" s="10">
        <v>43893</v>
      </c>
      <c r="S156" s="2">
        <v>96.069750000000028</v>
      </c>
      <c r="T156" s="2">
        <v>101.78625</v>
      </c>
      <c r="U156" s="2">
        <v>86.122</v>
      </c>
      <c r="V156" s="2">
        <v>42.556000000000004</v>
      </c>
      <c r="W156" s="2">
        <v>2.8660000000000001</v>
      </c>
      <c r="X156" s="6"/>
      <c r="Y156" s="8"/>
      <c r="Z156" s="6"/>
      <c r="AA156" s="7"/>
    </row>
    <row r="157" spans="18:27" x14ac:dyDescent="0.35">
      <c r="R157" s="10">
        <v>43894</v>
      </c>
      <c r="S157" s="2">
        <v>94.088999999999999</v>
      </c>
      <c r="T157" s="2">
        <v>108.309</v>
      </c>
      <c r="U157" s="2">
        <v>113.13300000000001</v>
      </c>
      <c r="V157" s="2">
        <v>32.321999999999996</v>
      </c>
      <c r="W157" s="2">
        <v>3.0649999999999999</v>
      </c>
      <c r="X157" s="6"/>
      <c r="Y157" s="8"/>
      <c r="Z157" s="6"/>
      <c r="AA157" s="7"/>
    </row>
    <row r="158" spans="18:27" x14ac:dyDescent="0.35">
      <c r="R158" s="10">
        <v>43895</v>
      </c>
      <c r="S158" s="2">
        <v>82.997349999999997</v>
      </c>
      <c r="T158" s="2">
        <v>100.21965000000002</v>
      </c>
      <c r="U158" s="2">
        <v>123.94399999999999</v>
      </c>
      <c r="V158" s="2">
        <v>38.695</v>
      </c>
      <c r="W158" s="2">
        <v>3.3039999999999998</v>
      </c>
      <c r="X158" s="6"/>
      <c r="Y158" s="8"/>
      <c r="Z158" s="6"/>
      <c r="AA158" s="7"/>
    </row>
    <row r="159" spans="18:27" x14ac:dyDescent="0.35">
      <c r="R159" s="10">
        <v>43896</v>
      </c>
      <c r="S159" s="2">
        <v>86.869299999999996</v>
      </c>
      <c r="T159" s="2">
        <v>101.2777</v>
      </c>
      <c r="U159" s="2">
        <v>110.166</v>
      </c>
      <c r="V159" s="2">
        <v>12.139000000000001</v>
      </c>
      <c r="W159" s="2">
        <v>4.7</v>
      </c>
      <c r="X159" s="6"/>
      <c r="Y159" s="8"/>
      <c r="Z159" s="6"/>
      <c r="AA159" s="7"/>
    </row>
    <row r="160" spans="18:27" x14ac:dyDescent="0.35">
      <c r="R160" s="10">
        <v>43897</v>
      </c>
      <c r="S160" s="2">
        <v>87.564799999999963</v>
      </c>
      <c r="T160" s="2">
        <v>100.8382</v>
      </c>
      <c r="U160" s="2">
        <v>70.481000000000009</v>
      </c>
      <c r="V160" s="2">
        <v>1.532</v>
      </c>
      <c r="W160" s="2">
        <v>0</v>
      </c>
      <c r="X160" s="6"/>
      <c r="Y160" s="8"/>
      <c r="Z160" s="6"/>
      <c r="AA160" s="7"/>
    </row>
    <row r="161" spans="18:27" x14ac:dyDescent="0.35">
      <c r="R161" s="10">
        <v>43898</v>
      </c>
      <c r="S161" s="2">
        <v>92.493099999999998</v>
      </c>
      <c r="T161" s="2">
        <v>98.297899999999998</v>
      </c>
      <c r="U161" s="2">
        <v>63.968000000000004</v>
      </c>
      <c r="V161" s="2">
        <v>1.526</v>
      </c>
      <c r="W161" s="2">
        <v>0</v>
      </c>
      <c r="X161" s="6"/>
      <c r="Y161" s="8"/>
      <c r="Z161" s="6"/>
      <c r="AA161" s="7"/>
    </row>
    <row r="162" spans="18:27" x14ac:dyDescent="0.35">
      <c r="R162" s="10">
        <v>43899</v>
      </c>
      <c r="S162" s="2">
        <v>97.818950000000015</v>
      </c>
      <c r="T162" s="2">
        <v>99.898049999999998</v>
      </c>
      <c r="U162" s="2">
        <v>80.858000000000004</v>
      </c>
      <c r="V162" s="2">
        <v>6.3089999999999993</v>
      </c>
      <c r="W162" s="2">
        <v>0</v>
      </c>
      <c r="X162" s="6"/>
      <c r="Y162" s="8"/>
      <c r="Z162" s="6"/>
      <c r="AA162" s="7"/>
    </row>
    <row r="163" spans="18:27" x14ac:dyDescent="0.35">
      <c r="R163" s="10">
        <v>43900</v>
      </c>
      <c r="S163" s="2">
        <v>98.284449999999993</v>
      </c>
      <c r="T163" s="2">
        <v>93.41855000000001</v>
      </c>
      <c r="U163" s="2">
        <v>54.84</v>
      </c>
      <c r="V163" s="2">
        <v>4.0330000000000004</v>
      </c>
      <c r="W163" s="2">
        <v>0</v>
      </c>
      <c r="X163" s="6"/>
      <c r="Y163" s="8"/>
      <c r="Z163" s="6"/>
      <c r="AA163" s="7"/>
    </row>
    <row r="164" spans="18:27" x14ac:dyDescent="0.35">
      <c r="R164" s="10">
        <v>43901</v>
      </c>
      <c r="S164" s="2">
        <v>94.207649999999987</v>
      </c>
      <c r="T164" s="2">
        <v>93.118350000000007</v>
      </c>
      <c r="U164" s="2">
        <v>67.242000000000004</v>
      </c>
      <c r="V164" s="2">
        <v>1.514</v>
      </c>
      <c r="W164" s="2">
        <v>0</v>
      </c>
      <c r="X164" s="6"/>
      <c r="Y164" s="8"/>
      <c r="Z164" s="6"/>
      <c r="AA164" s="7"/>
    </row>
    <row r="165" spans="18:27" x14ac:dyDescent="0.35">
      <c r="R165" s="10">
        <v>43902</v>
      </c>
      <c r="S165" s="2">
        <v>95.982650000000035</v>
      </c>
      <c r="T165" s="2">
        <v>98.70335</v>
      </c>
      <c r="U165" s="2">
        <v>80.930999999999997</v>
      </c>
      <c r="V165" s="2">
        <v>2.8620000000000001</v>
      </c>
      <c r="W165" s="2">
        <v>0</v>
      </c>
      <c r="X165" s="6"/>
      <c r="Y165" s="8"/>
      <c r="Z165" s="6"/>
      <c r="AA165" s="7"/>
    </row>
    <row r="166" spans="18:27" x14ac:dyDescent="0.35">
      <c r="R166" s="10">
        <v>43903</v>
      </c>
      <c r="S166" s="2">
        <v>94.040750000000003</v>
      </c>
      <c r="T166" s="2">
        <v>99.369249999999994</v>
      </c>
      <c r="U166" s="2">
        <v>84.674999999999997</v>
      </c>
      <c r="V166" s="2">
        <v>15.843000000000002</v>
      </c>
      <c r="W166" s="2">
        <v>0</v>
      </c>
      <c r="X166" s="6"/>
      <c r="Y166" s="8"/>
      <c r="Z166" s="6"/>
      <c r="AA166" s="7"/>
    </row>
    <row r="167" spans="18:27" x14ac:dyDescent="0.35">
      <c r="R167" s="10">
        <v>43904</v>
      </c>
      <c r="S167" s="2">
        <v>96.33550000000001</v>
      </c>
      <c r="T167" s="2">
        <v>97.819499999999991</v>
      </c>
      <c r="U167" s="2">
        <v>53.147999999999996</v>
      </c>
      <c r="V167" s="2">
        <v>1.4929999999999999</v>
      </c>
      <c r="W167" s="2">
        <v>0</v>
      </c>
      <c r="X167" s="6"/>
      <c r="Y167" s="8"/>
      <c r="Z167" s="6"/>
      <c r="AA167" s="7"/>
    </row>
    <row r="168" spans="18:27" x14ac:dyDescent="0.35">
      <c r="R168" s="10">
        <v>43905</v>
      </c>
      <c r="S168" s="2">
        <v>96.941100000000006</v>
      </c>
      <c r="T168" s="2">
        <v>100.4649</v>
      </c>
      <c r="U168" s="2">
        <v>53.55</v>
      </c>
      <c r="V168" s="2">
        <v>2.4159999999999999</v>
      </c>
      <c r="W168" s="2">
        <v>0</v>
      </c>
      <c r="X168" s="6"/>
      <c r="Y168" s="8"/>
      <c r="Z168" s="6"/>
      <c r="AA168" s="7"/>
    </row>
    <row r="169" spans="18:27" x14ac:dyDescent="0.35">
      <c r="R169" s="10">
        <v>43906</v>
      </c>
      <c r="S169" s="2">
        <v>99.326300000000032</v>
      </c>
      <c r="T169" s="2">
        <v>100.39269999999999</v>
      </c>
      <c r="U169" s="2">
        <v>70.894999999999996</v>
      </c>
      <c r="V169" s="2">
        <v>5.2039999999999997</v>
      </c>
      <c r="W169" s="2">
        <v>0</v>
      </c>
      <c r="X169" s="6"/>
      <c r="Y169" s="8"/>
      <c r="Z169" s="6"/>
      <c r="AA169" s="7"/>
    </row>
    <row r="170" spans="18:27" x14ac:dyDescent="0.35">
      <c r="R170" s="10">
        <v>43907</v>
      </c>
      <c r="S170" s="2">
        <v>96.630099999999999</v>
      </c>
      <c r="T170" s="2">
        <v>93.426899999999989</v>
      </c>
      <c r="U170" s="2">
        <v>60.886000000000003</v>
      </c>
      <c r="V170" s="2">
        <v>6.3259999999999996</v>
      </c>
      <c r="W170" s="2">
        <v>0</v>
      </c>
      <c r="X170" s="6"/>
      <c r="Y170" s="8"/>
      <c r="Z170" s="6"/>
      <c r="AA170" s="7"/>
    </row>
    <row r="171" spans="18:27" x14ac:dyDescent="0.35">
      <c r="R171" s="10">
        <v>43908</v>
      </c>
      <c r="S171" s="2">
        <v>96.108800000000031</v>
      </c>
      <c r="T171" s="2">
        <v>93.381200000000007</v>
      </c>
      <c r="U171" s="2">
        <v>70.929999999999993</v>
      </c>
      <c r="V171" s="2">
        <v>16.353999999999999</v>
      </c>
      <c r="W171" s="2">
        <v>0</v>
      </c>
      <c r="X171" s="6"/>
      <c r="Y171" s="8"/>
      <c r="Z171" s="6"/>
      <c r="AA171" s="7"/>
    </row>
    <row r="172" spans="18:27" x14ac:dyDescent="0.35">
      <c r="R172" s="10">
        <v>43909</v>
      </c>
      <c r="S172" s="2">
        <v>101.66885000000003</v>
      </c>
      <c r="T172" s="2">
        <v>103.34914999999999</v>
      </c>
      <c r="U172" s="2">
        <v>75.201999999999998</v>
      </c>
      <c r="V172" s="2">
        <v>21.305999999999997</v>
      </c>
      <c r="W172" s="2">
        <v>2.1160000000000001</v>
      </c>
      <c r="X172" s="6"/>
      <c r="Y172" s="8"/>
      <c r="Z172" s="6"/>
      <c r="AA172" s="7"/>
    </row>
    <row r="173" spans="18:27" x14ac:dyDescent="0.35">
      <c r="R173" s="10">
        <v>43910</v>
      </c>
      <c r="S173" s="2">
        <v>98.489300000000014</v>
      </c>
      <c r="T173" s="2">
        <v>105.9897</v>
      </c>
      <c r="U173" s="2">
        <v>69.346000000000004</v>
      </c>
      <c r="V173" s="2">
        <v>0.48699999999999999</v>
      </c>
      <c r="W173" s="2">
        <v>5.25</v>
      </c>
      <c r="X173" s="6"/>
      <c r="Y173" s="8"/>
      <c r="Z173" s="6"/>
      <c r="AA173" s="7"/>
    </row>
    <row r="174" spans="18:27" x14ac:dyDescent="0.35">
      <c r="R174" s="10">
        <v>43911</v>
      </c>
      <c r="S174" s="2">
        <v>100.08199999999999</v>
      </c>
      <c r="T174" s="2">
        <v>100.22499999999999</v>
      </c>
      <c r="U174" s="2">
        <v>49.028000000000006</v>
      </c>
      <c r="V174" s="2">
        <v>0.45900000000000002</v>
      </c>
      <c r="W174" s="2">
        <v>5.056</v>
      </c>
      <c r="X174" s="6"/>
      <c r="Y174" s="8"/>
      <c r="Z174" s="6"/>
      <c r="AA174" s="7"/>
    </row>
    <row r="175" spans="18:27" x14ac:dyDescent="0.35">
      <c r="R175" s="10">
        <v>43912</v>
      </c>
      <c r="S175" s="2">
        <v>94.948050000000009</v>
      </c>
      <c r="T175" s="2">
        <v>100.50494999999999</v>
      </c>
      <c r="U175" s="2">
        <v>48.436</v>
      </c>
      <c r="V175" s="2">
        <v>0.45800000000000002</v>
      </c>
      <c r="W175" s="2">
        <v>5.056</v>
      </c>
      <c r="X175" s="6"/>
      <c r="Y175" s="8"/>
      <c r="Z175" s="6"/>
      <c r="AA175" s="7"/>
    </row>
    <row r="176" spans="18:27" x14ac:dyDescent="0.35">
      <c r="R176" s="10">
        <v>43913</v>
      </c>
      <c r="S176" s="2">
        <v>96.191950000000034</v>
      </c>
      <c r="T176" s="2">
        <v>94.750050000000002</v>
      </c>
      <c r="U176" s="2">
        <v>52.397999999999996</v>
      </c>
      <c r="V176" s="2">
        <v>0.45900000000000002</v>
      </c>
      <c r="W176" s="2">
        <v>3.3180000000000001</v>
      </c>
      <c r="X176" s="6"/>
      <c r="Y176" s="8"/>
      <c r="Z176" s="6"/>
      <c r="AA176" s="7"/>
    </row>
    <row r="177" spans="18:27" x14ac:dyDescent="0.35">
      <c r="R177" s="10">
        <v>43914</v>
      </c>
      <c r="S177" s="2">
        <v>98.947849999999974</v>
      </c>
      <c r="T177" s="2">
        <v>86.041150000000002</v>
      </c>
      <c r="U177" s="2">
        <v>45.161000000000001</v>
      </c>
      <c r="V177" s="2">
        <v>0.439</v>
      </c>
      <c r="W177" s="2">
        <v>0</v>
      </c>
      <c r="X177" s="6"/>
      <c r="Y177" s="8"/>
      <c r="Z177" s="6"/>
      <c r="AA177" s="7"/>
    </row>
    <row r="178" spans="18:27" x14ac:dyDescent="0.35">
      <c r="R178" s="10">
        <v>43915</v>
      </c>
      <c r="S178" s="2">
        <v>96.879800000000003</v>
      </c>
      <c r="T178" s="2">
        <v>83.532200000000003</v>
      </c>
      <c r="U178" s="2">
        <v>46.436</v>
      </c>
      <c r="V178" s="2">
        <v>12.982999999999999</v>
      </c>
      <c r="W178" s="2">
        <v>0</v>
      </c>
      <c r="X178" s="6"/>
      <c r="Y178" s="8"/>
      <c r="Z178" s="6"/>
      <c r="AA178" s="7"/>
    </row>
    <row r="179" spans="18:27" x14ac:dyDescent="0.35">
      <c r="R179" s="10">
        <v>43916</v>
      </c>
      <c r="S179" s="2">
        <v>70.613399999999999</v>
      </c>
      <c r="T179" s="2">
        <v>86.087599999999995</v>
      </c>
      <c r="U179" s="2">
        <v>56.677</v>
      </c>
      <c r="V179" s="2">
        <v>20.713000000000001</v>
      </c>
      <c r="W179" s="2">
        <v>0</v>
      </c>
      <c r="X179" s="6"/>
      <c r="Y179" s="8"/>
      <c r="Z179" s="6"/>
      <c r="AA179" s="7"/>
    </row>
    <row r="180" spans="18:27" x14ac:dyDescent="0.35">
      <c r="R180" s="10">
        <v>43917</v>
      </c>
      <c r="S180" s="2">
        <v>80.91945000000004</v>
      </c>
      <c r="T180" s="2">
        <v>88.074549999999988</v>
      </c>
      <c r="U180" s="2">
        <v>54.748000000000005</v>
      </c>
      <c r="V180" s="2">
        <v>7.7959999999999994</v>
      </c>
      <c r="W180" s="2">
        <v>0</v>
      </c>
      <c r="X180" s="6"/>
      <c r="Y180" s="8"/>
      <c r="Z180" s="6"/>
      <c r="AA180" s="7"/>
    </row>
    <row r="181" spans="18:27" x14ac:dyDescent="0.35">
      <c r="R181" s="10">
        <v>43918</v>
      </c>
      <c r="S181" s="2">
        <v>89.81604999999999</v>
      </c>
      <c r="T181" s="2">
        <v>87.051950000000005</v>
      </c>
      <c r="U181" s="2">
        <v>44.408999999999999</v>
      </c>
      <c r="V181" s="2">
        <v>0.375</v>
      </c>
      <c r="W181" s="2">
        <v>0</v>
      </c>
      <c r="X181" s="6"/>
      <c r="Y181" s="8"/>
      <c r="Z181" s="6"/>
      <c r="AA181" s="7"/>
    </row>
    <row r="182" spans="18:27" x14ac:dyDescent="0.35">
      <c r="R182" s="10">
        <v>43919</v>
      </c>
      <c r="S182" s="2">
        <v>96.377200000000016</v>
      </c>
      <c r="T182" s="2">
        <v>92.629799999999989</v>
      </c>
      <c r="U182" s="2">
        <v>53.733000000000004</v>
      </c>
      <c r="V182" s="2">
        <v>13.817</v>
      </c>
      <c r="W182" s="2">
        <v>0</v>
      </c>
      <c r="X182" s="6"/>
      <c r="Y182" s="8"/>
      <c r="Z182" s="6"/>
      <c r="AA182" s="7"/>
    </row>
    <row r="183" spans="18:27" x14ac:dyDescent="0.35">
      <c r="R183" s="10">
        <v>43920</v>
      </c>
      <c r="S183" s="2">
        <v>95.243499999999983</v>
      </c>
      <c r="T183" s="2">
        <v>96.073499999999996</v>
      </c>
      <c r="U183" s="2">
        <v>57.058999999999997</v>
      </c>
      <c r="V183" s="2">
        <v>32.010000000000005</v>
      </c>
      <c r="W183" s="2">
        <v>0</v>
      </c>
      <c r="X183" s="6"/>
      <c r="Y183" s="8"/>
      <c r="Z183" s="6"/>
      <c r="AA183" s="7"/>
    </row>
    <row r="184" spans="18:27" x14ac:dyDescent="0.35">
      <c r="R184" s="10">
        <v>43921</v>
      </c>
      <c r="S184" s="9">
        <v>100.57990000000001</v>
      </c>
      <c r="T184" s="9">
        <v>86.111099999999993</v>
      </c>
      <c r="U184" s="9">
        <v>68.813999999999993</v>
      </c>
      <c r="V184" s="9">
        <v>24.18</v>
      </c>
      <c r="W184" s="9">
        <v>0</v>
      </c>
      <c r="X184" s="6"/>
      <c r="Y184" s="8"/>
      <c r="Z184" s="6"/>
      <c r="AA184" s="7"/>
    </row>
    <row r="185" spans="18:27" x14ac:dyDescent="0.35">
      <c r="R185" s="1" t="s">
        <v>0</v>
      </c>
      <c r="S185" s="6">
        <f>SUM(S2:S183)/1000</f>
        <v>18.222831250000002</v>
      </c>
      <c r="T185" s="6">
        <f>SUM(T2:T183)/1000</f>
        <v>15.727414750000007</v>
      </c>
      <c r="U185" s="6">
        <f>SUM(U2:U183)/1000</f>
        <v>13.323963999999993</v>
      </c>
      <c r="V185" s="6">
        <f>SUM(V2:V183)/1000</f>
        <v>2.4032610000000014</v>
      </c>
      <c r="W185" s="6">
        <f>SUM(W2:W183)/1000</f>
        <v>0.3182529999999999</v>
      </c>
    </row>
    <row r="187" spans="18:27" x14ac:dyDescent="0.35">
      <c r="R187" s="17"/>
      <c r="S187" s="18"/>
      <c r="T187" s="18"/>
      <c r="U187" s="18"/>
      <c r="V187" s="18"/>
      <c r="W187" s="18"/>
    </row>
    <row r="188" spans="18:27" x14ac:dyDescent="0.35">
      <c r="R188" s="25" t="s">
        <v>67</v>
      </c>
      <c r="U188" s="5"/>
    </row>
    <row r="189" spans="18:27" x14ac:dyDescent="0.35">
      <c r="R189" s="1" t="s">
        <v>11</v>
      </c>
      <c r="S189" s="7">
        <f>MAX(S2:S184)</f>
        <v>122.59824999999999</v>
      </c>
      <c r="T189" s="7">
        <f t="shared" ref="T189:W189" si="0">MAX(T2:T184)</f>
        <v>111.4863</v>
      </c>
      <c r="U189" s="7">
        <f t="shared" si="0"/>
        <v>137.79</v>
      </c>
      <c r="V189" s="7">
        <f t="shared" si="0"/>
        <v>57.149999999999991</v>
      </c>
      <c r="W189" s="7">
        <f t="shared" si="0"/>
        <v>25.541</v>
      </c>
    </row>
    <row r="190" spans="18:27" x14ac:dyDescent="0.35">
      <c r="R190" s="1" t="s">
        <v>12</v>
      </c>
      <c r="S190" s="7">
        <f>MIN(S2:S184)</f>
        <v>70.613399999999999</v>
      </c>
      <c r="T190" s="7">
        <f t="shared" ref="T190:W190" si="1">MIN(T2:T184)</f>
        <v>33.719799999999999</v>
      </c>
      <c r="U190" s="7">
        <f t="shared" si="1"/>
        <v>36.036999999999999</v>
      </c>
      <c r="V190" s="7">
        <f t="shared" si="1"/>
        <v>0</v>
      </c>
      <c r="W190" s="7">
        <f t="shared" si="1"/>
        <v>0</v>
      </c>
    </row>
    <row r="191" spans="18:27" x14ac:dyDescent="0.35">
      <c r="R191" s="1" t="s">
        <v>13</v>
      </c>
      <c r="S191" s="7">
        <f>AVERAGE(S2:S184)</f>
        <v>100.12792978142079</v>
      </c>
      <c r="T191" s="7">
        <f t="shared" ref="T191:W191" si="2">AVERAGE(T2:T184)</f>
        <v>86.41270956284157</v>
      </c>
      <c r="U191" s="7">
        <f t="shared" si="2"/>
        <v>73.184579234972645</v>
      </c>
      <c r="V191" s="7">
        <f t="shared" si="2"/>
        <v>13.264704918032793</v>
      </c>
      <c r="W191" s="7">
        <f t="shared" si="2"/>
        <v>1.7390874316939884</v>
      </c>
    </row>
  </sheetData>
  <conditionalFormatting sqref="Y2:Y183">
    <cfRule type="cellIs" dxfId="0" priority="1" operator="greaterThan">
      <formula>$AB$1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AH64"/>
  <sheetViews>
    <sheetView topLeftCell="E1" zoomScale="70" zoomScaleNormal="70" workbookViewId="0">
      <selection activeCell="L25" sqref="L25"/>
    </sheetView>
  </sheetViews>
  <sheetFormatPr defaultRowHeight="14.5" x14ac:dyDescent="0.35"/>
  <cols>
    <col min="2" max="2" width="16.453125" bestFit="1" customWidth="1"/>
    <col min="3" max="3" width="33.453125" bestFit="1" customWidth="1"/>
    <col min="4" max="4" width="20.453125" customWidth="1"/>
    <col min="5" max="5" width="22.453125" customWidth="1"/>
    <col min="6" max="6" width="21.1796875" customWidth="1"/>
    <col min="8" max="8" width="18.54296875" customWidth="1"/>
    <col min="9" max="9" width="33.453125" bestFit="1" customWidth="1"/>
    <col min="19" max="20" width="9.1796875" style="16"/>
    <col min="21" max="21" width="16.453125" bestFit="1" customWidth="1"/>
    <col min="22" max="22" width="13.54296875" bestFit="1" customWidth="1"/>
    <col min="23" max="23" width="18.26953125" bestFit="1" customWidth="1"/>
    <col min="24" max="24" width="17.81640625" bestFit="1" customWidth="1"/>
    <col min="25" max="25" width="16.1796875" bestFit="1" customWidth="1"/>
    <col min="29" max="29" width="12.1796875" bestFit="1" customWidth="1"/>
    <col min="31" max="31" width="11.54296875" bestFit="1" customWidth="1"/>
  </cols>
  <sheetData>
    <row r="1" spans="2:34" ht="15" thickBot="1" x14ac:dyDescent="0.4">
      <c r="U1" s="5"/>
    </row>
    <row r="2" spans="2:34" ht="15" thickBot="1" x14ac:dyDescent="0.4">
      <c r="B2" s="70" t="s">
        <v>191</v>
      </c>
      <c r="C2" s="36"/>
      <c r="D2" s="37" t="s">
        <v>9</v>
      </c>
      <c r="E2" s="37" t="s">
        <v>8</v>
      </c>
      <c r="F2" s="37" t="s">
        <v>5</v>
      </c>
      <c r="G2" s="37" t="s">
        <v>6</v>
      </c>
      <c r="H2" s="37" t="s">
        <v>7</v>
      </c>
      <c r="I2" s="37" t="s">
        <v>3</v>
      </c>
      <c r="J2" s="37" t="s">
        <v>68</v>
      </c>
      <c r="K2" s="37" t="s">
        <v>94</v>
      </c>
      <c r="L2" s="37" t="s">
        <v>97</v>
      </c>
      <c r="M2" s="38" t="s">
        <v>69</v>
      </c>
      <c r="N2" s="39" t="s">
        <v>95</v>
      </c>
      <c r="O2" s="37" t="s">
        <v>96</v>
      </c>
      <c r="P2" s="37" t="s">
        <v>69</v>
      </c>
      <c r="Q2" s="38" t="s">
        <v>97</v>
      </c>
      <c r="U2" s="46" t="s">
        <v>194</v>
      </c>
    </row>
    <row r="3" spans="2:34" x14ac:dyDescent="0.35">
      <c r="B3" s="369" t="s">
        <v>98</v>
      </c>
      <c r="C3" s="26" t="s">
        <v>2</v>
      </c>
      <c r="D3" s="40"/>
      <c r="E3" s="40"/>
      <c r="F3" s="40"/>
      <c r="G3" s="40"/>
      <c r="H3" s="40"/>
      <c r="I3" s="40"/>
      <c r="J3" s="54">
        <f>'Figure 1'!W7</f>
        <v>336.8</v>
      </c>
      <c r="K3" s="54">
        <f>'Figure 1'!X7</f>
        <v>41.5</v>
      </c>
      <c r="L3" s="54">
        <f>'Figure 1'!Y7</f>
        <v>117.6</v>
      </c>
      <c r="M3" s="58">
        <f>'Figure 1'!Z7</f>
        <v>33.200000000000003</v>
      </c>
      <c r="N3" s="59">
        <v>370.16287936949089</v>
      </c>
      <c r="O3" s="55">
        <v>7.4</v>
      </c>
      <c r="P3" s="55">
        <v>33.218181818181819</v>
      </c>
      <c r="Q3" s="56">
        <v>117.554</v>
      </c>
      <c r="U3" s="28" t="s">
        <v>75</v>
      </c>
      <c r="V3" s="29" t="s">
        <v>75</v>
      </c>
      <c r="W3" s="29" t="s">
        <v>76</v>
      </c>
      <c r="X3" s="29" t="s">
        <v>77</v>
      </c>
      <c r="Y3" s="29" t="s">
        <v>78</v>
      </c>
      <c r="Z3" s="29"/>
      <c r="AA3" s="29" t="s">
        <v>65</v>
      </c>
      <c r="AB3" s="29" t="s">
        <v>3</v>
      </c>
      <c r="AC3" s="29"/>
      <c r="AD3" s="29" t="s">
        <v>79</v>
      </c>
      <c r="AE3" s="29" t="s">
        <v>80</v>
      </c>
      <c r="AF3" s="29" t="s">
        <v>81</v>
      </c>
      <c r="AG3" s="29"/>
      <c r="AH3" s="30"/>
    </row>
    <row r="4" spans="2:34" x14ac:dyDescent="0.35">
      <c r="B4" s="369"/>
      <c r="C4" s="26" t="s">
        <v>83</v>
      </c>
      <c r="D4" s="54">
        <f>'Figure 1'!Q5</f>
        <v>117.55893899999998</v>
      </c>
      <c r="E4" s="54">
        <f>'Figure 1'!R5</f>
        <v>134</v>
      </c>
      <c r="F4" s="54">
        <f>'Figure 1'!S5</f>
        <v>111</v>
      </c>
      <c r="G4" s="54">
        <f>'Figure 1'!T5</f>
        <v>74</v>
      </c>
      <c r="H4" s="54">
        <f>'Figure 1'!U5</f>
        <v>45</v>
      </c>
      <c r="I4" s="54">
        <v>118.10000000000001</v>
      </c>
      <c r="J4" s="41"/>
      <c r="K4" s="41"/>
      <c r="L4" s="41"/>
      <c r="M4" s="42"/>
      <c r="N4" s="50"/>
      <c r="O4" s="40"/>
      <c r="P4" s="40"/>
      <c r="Q4" s="49"/>
      <c r="U4" s="31"/>
      <c r="V4" s="26" t="s">
        <v>2</v>
      </c>
      <c r="W4" s="63">
        <v>355.16468477541457</v>
      </c>
      <c r="X4" s="63">
        <v>184.24140754762183</v>
      </c>
      <c r="Y4" s="63">
        <v>15</v>
      </c>
      <c r="Z4" s="26"/>
      <c r="AA4" s="26"/>
      <c r="AB4" s="26"/>
      <c r="AC4" s="26"/>
      <c r="AD4" s="26"/>
      <c r="AE4" s="26"/>
      <c r="AF4" s="26"/>
      <c r="AG4" s="26"/>
      <c r="AH4" s="32" t="s">
        <v>2</v>
      </c>
    </row>
    <row r="5" spans="2:34" x14ac:dyDescent="0.35">
      <c r="B5" s="369"/>
      <c r="C5" s="26" t="s">
        <v>88</v>
      </c>
      <c r="D5" s="54">
        <f>D4</f>
        <v>117.55893899999998</v>
      </c>
      <c r="E5" s="54">
        <f>E4</f>
        <v>134</v>
      </c>
      <c r="F5" s="54">
        <f>F4-'Figure 1'!Q9</f>
        <v>41</v>
      </c>
      <c r="G5" s="54">
        <f>G4</f>
        <v>74</v>
      </c>
      <c r="H5" s="54">
        <f t="shared" ref="H5:I5" si="0">H4</f>
        <v>45</v>
      </c>
      <c r="I5" s="54">
        <f t="shared" si="0"/>
        <v>118.10000000000001</v>
      </c>
      <c r="J5" s="41"/>
      <c r="K5" s="41"/>
      <c r="L5" s="41"/>
      <c r="M5" s="42"/>
      <c r="N5" s="50"/>
      <c r="O5" s="40"/>
      <c r="P5" s="40"/>
      <c r="Q5" s="49"/>
      <c r="U5" s="31" t="s">
        <v>82</v>
      </c>
      <c r="V5" s="26" t="s">
        <v>83</v>
      </c>
      <c r="W5" s="26"/>
      <c r="X5" s="26"/>
      <c r="Y5" s="26"/>
      <c r="Z5" s="26"/>
      <c r="AA5" s="63">
        <v>361.23497964004099</v>
      </c>
      <c r="AB5" s="63">
        <v>118.10000000000001</v>
      </c>
      <c r="AC5" s="26"/>
      <c r="AD5" s="26"/>
      <c r="AE5" s="63">
        <v>11.40138399632265</v>
      </c>
      <c r="AF5" s="26"/>
      <c r="AG5" s="26"/>
      <c r="AH5" s="32" t="s">
        <v>84</v>
      </c>
    </row>
    <row r="6" spans="2:34" x14ac:dyDescent="0.35">
      <c r="B6" s="366" t="s">
        <v>85</v>
      </c>
      <c r="C6" s="26" t="s">
        <v>2</v>
      </c>
      <c r="D6" s="40"/>
      <c r="E6" s="40"/>
      <c r="F6" s="40"/>
      <c r="G6" s="40"/>
      <c r="H6" s="40"/>
      <c r="I6" s="40"/>
      <c r="J6" s="55">
        <v>297.35718803952733</v>
      </c>
      <c r="K6" s="55">
        <v>38.259299448096307</v>
      </c>
      <c r="L6" s="55">
        <v>62.554570875454552</v>
      </c>
      <c r="M6" s="56">
        <v>25.374211901818182</v>
      </c>
      <c r="N6" s="57">
        <v>327.76273701535092</v>
      </c>
      <c r="O6" s="55">
        <v>7.8537504722727274</v>
      </c>
      <c r="P6" s="55">
        <v>25.374211901818182</v>
      </c>
      <c r="Q6" s="56">
        <v>62.554570875454552</v>
      </c>
      <c r="U6" s="60"/>
      <c r="V6" s="61" t="s">
        <v>88</v>
      </c>
      <c r="W6" s="61"/>
      <c r="X6" s="61"/>
      <c r="Y6" s="61"/>
      <c r="Z6" s="61"/>
      <c r="AA6" s="61">
        <f>AA5-31</f>
        <v>330.23497964004099</v>
      </c>
      <c r="AB6" s="65">
        <v>102.56</v>
      </c>
      <c r="AC6" s="61"/>
      <c r="AD6" s="61"/>
      <c r="AE6" s="61">
        <f>AE5-50</f>
        <v>-38.59861600367735</v>
      </c>
      <c r="AF6" s="61"/>
      <c r="AG6" s="61"/>
      <c r="AH6" s="62"/>
    </row>
    <row r="7" spans="2:34" x14ac:dyDescent="0.35">
      <c r="B7" s="367"/>
      <c r="C7" s="26" t="s">
        <v>83</v>
      </c>
      <c r="D7" s="54">
        <f>D4</f>
        <v>117.55893899999998</v>
      </c>
      <c r="E7" s="54">
        <f t="shared" ref="E7:H7" si="1">E4</f>
        <v>134</v>
      </c>
      <c r="F7" s="54">
        <f t="shared" si="1"/>
        <v>111</v>
      </c>
      <c r="G7" s="54">
        <f t="shared" si="1"/>
        <v>74</v>
      </c>
      <c r="H7" s="54">
        <f t="shared" si="1"/>
        <v>45</v>
      </c>
      <c r="I7" s="54">
        <v>88.989332171259832</v>
      </c>
      <c r="J7" s="40"/>
      <c r="K7" s="40"/>
      <c r="L7" s="40"/>
      <c r="M7" s="49"/>
      <c r="N7" s="50"/>
      <c r="O7" s="40"/>
      <c r="P7" s="40"/>
      <c r="Q7" s="49"/>
      <c r="U7" s="31"/>
      <c r="V7" s="26" t="s">
        <v>2</v>
      </c>
      <c r="W7" s="63">
        <v>324.96471670577819</v>
      </c>
      <c r="X7" s="63">
        <v>98.304600050712736</v>
      </c>
      <c r="Y7" s="26">
        <v>15</v>
      </c>
      <c r="Z7" s="26"/>
      <c r="AA7" s="26"/>
      <c r="AB7" s="26"/>
      <c r="AC7" s="26"/>
      <c r="AD7" s="26"/>
      <c r="AE7" s="26"/>
      <c r="AF7" s="26"/>
      <c r="AG7" s="26"/>
      <c r="AH7" s="32" t="s">
        <v>2</v>
      </c>
    </row>
    <row r="8" spans="2:34" x14ac:dyDescent="0.35">
      <c r="B8" s="366" t="s">
        <v>86</v>
      </c>
      <c r="C8" s="26" t="s">
        <v>2</v>
      </c>
      <c r="D8" s="41"/>
      <c r="E8" s="41"/>
      <c r="F8" s="41"/>
      <c r="G8" s="41"/>
      <c r="H8" s="41"/>
      <c r="I8" s="41"/>
      <c r="J8" s="55">
        <v>249.88971044270795</v>
      </c>
      <c r="K8" s="55">
        <v>34.366133101184602</v>
      </c>
      <c r="L8" s="55">
        <v>60.588749743636363</v>
      </c>
      <c r="M8" s="56">
        <v>22.46800519</v>
      </c>
      <c r="N8" s="57">
        <v>277.22003759771076</v>
      </c>
      <c r="O8" s="55">
        <v>7.0358059461818181</v>
      </c>
      <c r="P8" s="55">
        <v>22.46800519</v>
      </c>
      <c r="Q8" s="56">
        <v>60.588749743636363</v>
      </c>
      <c r="U8" s="31" t="s">
        <v>85</v>
      </c>
      <c r="V8" s="26" t="s">
        <v>83</v>
      </c>
      <c r="W8" s="26"/>
      <c r="X8" s="26"/>
      <c r="Y8" s="26"/>
      <c r="Z8" s="26"/>
      <c r="AA8" s="63">
        <v>262.56482056163912</v>
      </c>
      <c r="AB8" s="63">
        <v>88.989332171259832</v>
      </c>
      <c r="AC8" s="26"/>
      <c r="AD8" s="26"/>
      <c r="AE8" s="63">
        <v>110.07154307472452</v>
      </c>
      <c r="AF8" s="26"/>
      <c r="AG8" s="26"/>
      <c r="AH8" s="32" t="s">
        <v>84</v>
      </c>
    </row>
    <row r="9" spans="2:34" x14ac:dyDescent="0.35">
      <c r="B9" s="367"/>
      <c r="C9" s="26" t="s">
        <v>83</v>
      </c>
      <c r="D9" s="54">
        <f>D4</f>
        <v>117.55893899999998</v>
      </c>
      <c r="E9" s="54">
        <f t="shared" ref="E9:H9" si="2">E4</f>
        <v>134</v>
      </c>
      <c r="F9" s="54">
        <f t="shared" si="2"/>
        <v>111</v>
      </c>
      <c r="G9" s="54">
        <f t="shared" si="2"/>
        <v>74</v>
      </c>
      <c r="H9" s="54">
        <f t="shared" si="2"/>
        <v>45</v>
      </c>
      <c r="I9" s="54">
        <v>7.8575521147597476</v>
      </c>
      <c r="J9" s="40"/>
      <c r="K9" s="40"/>
      <c r="L9" s="40"/>
      <c r="M9" s="49"/>
      <c r="N9" s="50"/>
      <c r="O9" s="40"/>
      <c r="P9" s="40"/>
      <c r="Q9" s="49"/>
      <c r="U9" s="31"/>
      <c r="V9" s="26" t="s">
        <v>2</v>
      </c>
      <c r="W9" s="63">
        <v>273.47450652373277</v>
      </c>
      <c r="X9" s="63">
        <v>91.158366409394546</v>
      </c>
      <c r="Y9" s="26">
        <v>15</v>
      </c>
      <c r="Z9" s="26"/>
      <c r="AA9" s="26"/>
      <c r="AB9" s="26"/>
      <c r="AC9" s="26"/>
      <c r="AD9" s="26"/>
      <c r="AE9" s="26"/>
      <c r="AF9" s="26"/>
      <c r="AG9" s="26"/>
      <c r="AH9" s="32" t="s">
        <v>2</v>
      </c>
    </row>
    <row r="10" spans="2:34" x14ac:dyDescent="0.35">
      <c r="B10" s="366" t="s">
        <v>87</v>
      </c>
      <c r="C10" s="26" t="s">
        <v>2</v>
      </c>
      <c r="D10" s="41"/>
      <c r="E10" s="41"/>
      <c r="F10" s="41"/>
      <c r="G10" s="41"/>
      <c r="H10" s="41"/>
      <c r="I10" s="41"/>
      <c r="J10" s="55">
        <v>218.59055536703241</v>
      </c>
      <c r="K10" s="55">
        <v>32.777896426905514</v>
      </c>
      <c r="L10" s="55">
        <v>57.243464975454543</v>
      </c>
      <c r="M10" s="56">
        <v>20.297107657272729</v>
      </c>
      <c r="N10" s="57">
        <v>244.62062553139248</v>
      </c>
      <c r="O10" s="55">
        <v>6.7478262625454555</v>
      </c>
      <c r="P10" s="55">
        <v>20.297107657272729</v>
      </c>
      <c r="Q10" s="56">
        <v>57.243464975454543</v>
      </c>
      <c r="U10" s="31" t="s">
        <v>86</v>
      </c>
      <c r="V10" s="26" t="s">
        <v>83</v>
      </c>
      <c r="W10" s="26"/>
      <c r="X10" s="26"/>
      <c r="Y10" s="26"/>
      <c r="Z10" s="26"/>
      <c r="AA10" s="63">
        <v>215.98862344908827</v>
      </c>
      <c r="AB10" s="63">
        <v>7.8575521147597476</v>
      </c>
      <c r="AC10" s="26"/>
      <c r="AD10" s="26"/>
      <c r="AE10" s="63">
        <v>156.64774018727542</v>
      </c>
      <c r="AF10" s="26"/>
      <c r="AG10" s="26"/>
      <c r="AH10" s="32" t="s">
        <v>84</v>
      </c>
    </row>
    <row r="11" spans="2:34" ht="15" thickBot="1" x14ac:dyDescent="0.4">
      <c r="B11" s="368"/>
      <c r="C11" s="34" t="s">
        <v>83</v>
      </c>
      <c r="D11" s="71">
        <f>D4</f>
        <v>117.55893899999998</v>
      </c>
      <c r="E11" s="71">
        <f t="shared" ref="E11:H11" si="3">E4</f>
        <v>134</v>
      </c>
      <c r="F11" s="71">
        <f t="shared" si="3"/>
        <v>111</v>
      </c>
      <c r="G11" s="71">
        <f t="shared" si="3"/>
        <v>74</v>
      </c>
      <c r="H11" s="71">
        <f t="shared" si="3"/>
        <v>45</v>
      </c>
      <c r="I11" s="71">
        <v>4.6332719750822271</v>
      </c>
      <c r="J11" s="43"/>
      <c r="K11" s="43"/>
      <c r="L11" s="43"/>
      <c r="M11" s="44"/>
      <c r="N11" s="45"/>
      <c r="O11" s="43"/>
      <c r="P11" s="43"/>
      <c r="Q11" s="44"/>
      <c r="U11" s="31"/>
      <c r="V11" s="26" t="s">
        <v>2</v>
      </c>
      <c r="W11" s="63">
        <v>237.20934483436906</v>
      </c>
      <c r="X11" s="63">
        <v>84.943944863303642</v>
      </c>
      <c r="Y11" s="26">
        <v>15</v>
      </c>
      <c r="Z11" s="26"/>
      <c r="AA11" s="26"/>
      <c r="AB11" s="26"/>
      <c r="AC11" s="26"/>
      <c r="AD11" s="26"/>
      <c r="AE11" s="26"/>
      <c r="AF11" s="26"/>
      <c r="AG11" s="26"/>
      <c r="AH11" s="32" t="s">
        <v>2</v>
      </c>
    </row>
    <row r="12" spans="2:34" ht="15" thickBot="1" x14ac:dyDescent="0.4">
      <c r="U12" s="33" t="s">
        <v>87</v>
      </c>
      <c r="V12" s="34" t="s">
        <v>83</v>
      </c>
      <c r="W12" s="34"/>
      <c r="X12" s="34"/>
      <c r="Y12" s="34"/>
      <c r="Z12" s="34"/>
      <c r="AA12" s="64">
        <v>192.57308794283506</v>
      </c>
      <c r="AB12" s="64">
        <v>4.6332719750822271</v>
      </c>
      <c r="AC12" s="34"/>
      <c r="AD12" s="34"/>
      <c r="AE12" s="64">
        <v>180.06327569352857</v>
      </c>
      <c r="AF12" s="34"/>
      <c r="AG12" s="34"/>
      <c r="AH12" s="35" t="s">
        <v>84</v>
      </c>
    </row>
    <row r="14" spans="2:34" x14ac:dyDescent="0.35">
      <c r="B14" s="46" t="s">
        <v>192</v>
      </c>
      <c r="U14" s="27" t="s">
        <v>89</v>
      </c>
    </row>
    <row r="16" spans="2:34" x14ac:dyDescent="0.35">
      <c r="U16" t="s">
        <v>190</v>
      </c>
    </row>
    <row r="17" spans="2:21" x14ac:dyDescent="0.35">
      <c r="U17" t="s">
        <v>90</v>
      </c>
    </row>
    <row r="18" spans="2:21" x14ac:dyDescent="0.35">
      <c r="U18" t="s">
        <v>91</v>
      </c>
    </row>
    <row r="19" spans="2:21" x14ac:dyDescent="0.35">
      <c r="U19" t="s">
        <v>92</v>
      </c>
    </row>
    <row r="20" spans="2:21" x14ac:dyDescent="0.35">
      <c r="U20" t="s">
        <v>93</v>
      </c>
    </row>
    <row r="22" spans="2:21" x14ac:dyDescent="0.35">
      <c r="U22" s="46" t="s">
        <v>193</v>
      </c>
    </row>
    <row r="25" spans="2:21" x14ac:dyDescent="0.35">
      <c r="H25" s="46"/>
    </row>
    <row r="27" spans="2:21" x14ac:dyDescent="0.35">
      <c r="B27" s="16"/>
      <c r="C27" s="21"/>
      <c r="D27" s="21"/>
      <c r="E27" s="21"/>
      <c r="F27" s="21"/>
    </row>
    <row r="28" spans="2:21" x14ac:dyDescent="0.35">
      <c r="B28" s="16"/>
      <c r="C28" s="21"/>
      <c r="D28" s="21"/>
      <c r="E28" s="21"/>
      <c r="F28" s="21"/>
    </row>
    <row r="29" spans="2:21" x14ac:dyDescent="0.35">
      <c r="B29" s="16"/>
      <c r="C29" s="21"/>
      <c r="D29" s="21"/>
      <c r="E29" s="21"/>
      <c r="F29" s="21"/>
    </row>
    <row r="30" spans="2:21" x14ac:dyDescent="0.35">
      <c r="B30" s="16"/>
      <c r="C30" s="21"/>
      <c r="D30" s="21"/>
      <c r="E30" s="21"/>
      <c r="F30" s="21"/>
    </row>
    <row r="31" spans="2:21" x14ac:dyDescent="0.35">
      <c r="B31" s="16"/>
      <c r="C31" s="21"/>
      <c r="D31" s="21"/>
      <c r="E31" s="21"/>
      <c r="F31" s="21"/>
    </row>
    <row r="32" spans="2:21" x14ac:dyDescent="0.35">
      <c r="B32" s="16"/>
      <c r="C32" s="21"/>
      <c r="D32" s="21"/>
      <c r="E32" s="21"/>
      <c r="F32" s="21"/>
    </row>
    <row r="33" spans="2:20" x14ac:dyDescent="0.35">
      <c r="B33" s="16"/>
    </row>
    <row r="39" spans="2:20" x14ac:dyDescent="0.35">
      <c r="B39" s="72"/>
      <c r="C39" s="73"/>
      <c r="D39" s="73"/>
      <c r="E39" s="67"/>
      <c r="F39" s="72"/>
      <c r="G39" s="73"/>
      <c r="H39" s="73"/>
      <c r="I39" s="73"/>
      <c r="J39" s="73"/>
      <c r="K39" s="67"/>
      <c r="L39" s="67"/>
      <c r="M39" s="73"/>
      <c r="N39" s="73"/>
      <c r="O39" s="73"/>
      <c r="P39" s="73"/>
      <c r="Q39" s="67"/>
      <c r="R39" s="73"/>
    </row>
    <row r="40" spans="2:20" x14ac:dyDescent="0.35">
      <c r="B40" s="73"/>
      <c r="C40" s="74"/>
      <c r="D40" s="74"/>
      <c r="E40" s="67"/>
      <c r="F40" s="73"/>
      <c r="G40" s="75"/>
      <c r="H40" s="75"/>
      <c r="I40" s="75"/>
      <c r="J40" s="75"/>
      <c r="K40" s="67"/>
      <c r="L40" s="67"/>
      <c r="M40" s="76"/>
      <c r="N40" s="75"/>
      <c r="O40" s="75"/>
      <c r="P40" s="75"/>
      <c r="Q40" s="67"/>
      <c r="R40" s="76"/>
    </row>
    <row r="41" spans="2:20" x14ac:dyDescent="0.35">
      <c r="B41" s="73"/>
      <c r="C41" s="74"/>
      <c r="D41" s="74"/>
      <c r="E41" s="67"/>
      <c r="F41" s="73"/>
      <c r="G41" s="75"/>
      <c r="H41" s="75"/>
      <c r="I41" s="75"/>
      <c r="J41" s="75"/>
      <c r="K41" s="67"/>
      <c r="L41" s="67"/>
      <c r="M41" s="76"/>
      <c r="N41" s="75"/>
      <c r="O41" s="75"/>
      <c r="P41" s="75"/>
      <c r="Q41" s="67"/>
      <c r="R41" s="76"/>
    </row>
    <row r="42" spans="2:20" x14ac:dyDescent="0.35">
      <c r="B42" s="73"/>
      <c r="C42" s="74"/>
      <c r="D42" s="74"/>
      <c r="E42" s="67"/>
      <c r="F42" s="73"/>
      <c r="G42" s="75"/>
      <c r="H42" s="75"/>
      <c r="I42" s="75"/>
      <c r="J42" s="75"/>
      <c r="K42" s="67"/>
      <c r="L42" s="67"/>
      <c r="M42" s="76"/>
      <c r="N42" s="75"/>
      <c r="O42" s="75"/>
      <c r="P42" s="75"/>
      <c r="Q42" s="67"/>
      <c r="R42" s="76"/>
    </row>
    <row r="43" spans="2:20" x14ac:dyDescent="0.35">
      <c r="B43" s="73"/>
      <c r="C43" s="74"/>
      <c r="D43" s="74"/>
      <c r="E43" s="67"/>
      <c r="F43" s="73"/>
      <c r="G43" s="75"/>
      <c r="H43" s="75"/>
      <c r="I43" s="75"/>
      <c r="J43" s="75"/>
      <c r="K43" s="67"/>
      <c r="L43" s="67"/>
      <c r="M43" s="76"/>
      <c r="N43" s="75"/>
      <c r="O43" s="75"/>
      <c r="P43" s="75"/>
      <c r="Q43" s="67"/>
      <c r="R43" s="76"/>
    </row>
    <row r="44" spans="2:20" x14ac:dyDescent="0.35">
      <c r="B44" s="73"/>
      <c r="C44" s="74"/>
      <c r="D44" s="74"/>
      <c r="E44" s="67"/>
      <c r="F44" s="73"/>
      <c r="G44" s="75"/>
      <c r="H44" s="75"/>
      <c r="I44" s="75"/>
      <c r="J44" s="75"/>
      <c r="K44" s="67"/>
      <c r="L44" s="67"/>
      <c r="M44" s="76"/>
      <c r="N44" s="75"/>
      <c r="O44" s="75"/>
      <c r="P44" s="75"/>
      <c r="Q44" s="67"/>
      <c r="R44" s="76"/>
    </row>
    <row r="45" spans="2:20" x14ac:dyDescent="0.35">
      <c r="B45" s="67"/>
      <c r="C45" s="67"/>
      <c r="D45" s="67"/>
      <c r="E45" s="67"/>
      <c r="F45" s="73"/>
      <c r="G45" s="76"/>
      <c r="H45" s="76"/>
      <c r="I45" s="76"/>
      <c r="J45" s="76"/>
      <c r="K45" s="67"/>
      <c r="L45" s="77"/>
      <c r="M45" s="76"/>
      <c r="N45" s="76"/>
      <c r="O45" s="76"/>
      <c r="P45" s="76"/>
      <c r="Q45" s="67"/>
      <c r="R45" s="76"/>
    </row>
    <row r="46" spans="2:20" ht="15.5" x14ac:dyDescent="0.35">
      <c r="B46" s="67"/>
      <c r="C46" s="67"/>
      <c r="D46" s="67"/>
      <c r="E46" s="67"/>
      <c r="F46" s="78"/>
      <c r="G46" s="79"/>
      <c r="H46" s="79"/>
      <c r="I46" s="79"/>
      <c r="J46" s="79"/>
      <c r="K46" s="67"/>
      <c r="L46" s="67"/>
      <c r="M46" s="67"/>
      <c r="N46" s="67"/>
      <c r="O46" s="67"/>
      <c r="P46" s="67"/>
      <c r="Q46" s="67"/>
      <c r="R46" s="67"/>
      <c r="S46" s="22"/>
      <c r="T46" s="22"/>
    </row>
    <row r="47" spans="2:20" x14ac:dyDescent="0.35">
      <c r="B47" s="22"/>
      <c r="C47" s="22"/>
      <c r="D47" s="22"/>
      <c r="E47" s="22"/>
      <c r="F47" s="22"/>
      <c r="G47" s="22"/>
      <c r="H47" s="23"/>
      <c r="I47" s="22"/>
      <c r="J47" s="22"/>
      <c r="K47" s="22"/>
      <c r="L47" s="22"/>
      <c r="M47" s="24"/>
      <c r="N47" s="22"/>
      <c r="O47" s="22"/>
      <c r="P47" s="22"/>
      <c r="Q47" s="22"/>
      <c r="R47" s="22"/>
      <c r="S47" s="22"/>
      <c r="T47" s="22"/>
    </row>
    <row r="48" spans="2:20" x14ac:dyDescent="0.35">
      <c r="B48" s="22"/>
      <c r="C48" s="22"/>
      <c r="D48" s="22"/>
      <c r="E48" s="22"/>
      <c r="F48" s="22"/>
      <c r="G48" s="23"/>
      <c r="H48" s="23"/>
      <c r="I48" s="23"/>
      <c r="J48" s="23"/>
      <c r="K48" s="22"/>
      <c r="L48" s="22"/>
      <c r="M48" s="23"/>
      <c r="N48" s="23"/>
      <c r="O48" s="23"/>
      <c r="P48" s="23"/>
      <c r="Q48" s="22"/>
      <c r="R48" s="23"/>
      <c r="S48" s="23"/>
      <c r="T48" s="23"/>
    </row>
    <row r="49" spans="2:20" x14ac:dyDescent="0.35">
      <c r="B49" s="69"/>
      <c r="C49" s="22"/>
      <c r="D49" s="22"/>
      <c r="E49" s="22"/>
      <c r="F49" s="23"/>
      <c r="G49" s="22"/>
      <c r="H49" s="22"/>
      <c r="I49" s="22"/>
      <c r="J49" s="22"/>
      <c r="K49" s="22"/>
      <c r="L49" s="22"/>
      <c r="M49" s="23"/>
      <c r="N49" s="23"/>
      <c r="O49" s="23"/>
      <c r="P49" s="23"/>
      <c r="Q49" s="22"/>
      <c r="R49" s="23"/>
      <c r="S49" s="23"/>
      <c r="T49" s="23"/>
    </row>
    <row r="50" spans="2:20" x14ac:dyDescent="0.35">
      <c r="M50" s="21"/>
      <c r="N50" s="21"/>
      <c r="O50" s="21"/>
      <c r="P50" s="21"/>
    </row>
    <row r="51" spans="2:20" x14ac:dyDescent="0.35">
      <c r="M51" s="21"/>
      <c r="N51" s="21"/>
      <c r="O51" s="21"/>
      <c r="P51" s="21"/>
    </row>
    <row r="52" spans="2:20" x14ac:dyDescent="0.35">
      <c r="M52" s="21"/>
      <c r="N52" s="21"/>
      <c r="O52" s="21"/>
      <c r="P52" s="21"/>
    </row>
    <row r="53" spans="2:20" x14ac:dyDescent="0.35">
      <c r="M53" s="21"/>
      <c r="N53" s="21"/>
      <c r="O53" s="21"/>
      <c r="P53" s="21"/>
    </row>
    <row r="54" spans="2:20" x14ac:dyDescent="0.35">
      <c r="M54" s="21"/>
      <c r="N54" s="21"/>
      <c r="O54" s="21"/>
      <c r="P54" s="21"/>
    </row>
    <row r="55" spans="2:20" x14ac:dyDescent="0.35">
      <c r="M55" s="21"/>
      <c r="N55" s="21"/>
      <c r="O55" s="21"/>
      <c r="P55" s="21"/>
    </row>
    <row r="57" spans="2:20" x14ac:dyDescent="0.35">
      <c r="M57" s="66"/>
    </row>
    <row r="58" spans="2:20" x14ac:dyDescent="0.35">
      <c r="M58" s="48"/>
    </row>
    <row r="59" spans="2:20" x14ac:dyDescent="0.35">
      <c r="M59" s="67"/>
    </row>
    <row r="60" spans="2:20" x14ac:dyDescent="0.35">
      <c r="M60" s="68"/>
    </row>
    <row r="61" spans="2:20" x14ac:dyDescent="0.35">
      <c r="M61" s="68"/>
    </row>
    <row r="62" spans="2:20" x14ac:dyDescent="0.35">
      <c r="M62" s="68"/>
    </row>
    <row r="63" spans="2:20" x14ac:dyDescent="0.35">
      <c r="M63" s="67"/>
    </row>
    <row r="64" spans="2:20" x14ac:dyDescent="0.35">
      <c r="M64" s="68"/>
    </row>
  </sheetData>
  <mergeCells count="4">
    <mergeCell ref="B8:B9"/>
    <mergeCell ref="B10:B11"/>
    <mergeCell ref="B3:B5"/>
    <mergeCell ref="B6:B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Z1598"/>
  <sheetViews>
    <sheetView workbookViewId="0">
      <pane xSplit="1" ySplit="4" topLeftCell="B376" activePane="bottomRight" state="frozen"/>
      <selection pane="topRight" activeCell="B1" sqref="B1"/>
      <selection pane="bottomLeft" activeCell="A5" sqref="A5"/>
      <selection pane="bottomRight" activeCell="L384" sqref="L384"/>
    </sheetView>
  </sheetViews>
  <sheetFormatPr defaultColWidth="9.1796875" defaultRowHeight="12.5" x14ac:dyDescent="0.25"/>
  <cols>
    <col min="1" max="1" width="10.1796875" style="83" customWidth="1"/>
    <col min="2" max="7" width="9.1796875" style="83"/>
    <col min="8" max="8" width="16.26953125" style="83" customWidth="1"/>
    <col min="9" max="9" width="9.1796875" style="83"/>
    <col min="10" max="10" width="0" style="83" hidden="1" customWidth="1"/>
    <col min="11" max="11" width="21.7265625" style="83" customWidth="1"/>
    <col min="12" max="12" width="8.54296875" style="83" customWidth="1"/>
    <col min="13" max="13" width="25.1796875" style="83" customWidth="1"/>
    <col min="14" max="16384" width="9.1796875" style="83"/>
  </cols>
  <sheetData>
    <row r="1" spans="1:12" x14ac:dyDescent="0.25">
      <c r="A1" s="83" t="s">
        <v>212</v>
      </c>
      <c r="B1" s="84"/>
      <c r="K1" s="83" t="s">
        <v>213</v>
      </c>
      <c r="L1" s="83">
        <v>-0.15</v>
      </c>
    </row>
    <row r="2" spans="1:12" x14ac:dyDescent="0.25">
      <c r="A2" s="83" t="s">
        <v>214</v>
      </c>
    </row>
    <row r="4" spans="1:12" x14ac:dyDescent="0.25">
      <c r="B4" s="85" t="s">
        <v>215</v>
      </c>
      <c r="C4" s="85" t="s">
        <v>216</v>
      </c>
      <c r="D4" s="85" t="s">
        <v>217</v>
      </c>
      <c r="E4" s="83" t="s">
        <v>59</v>
      </c>
      <c r="F4" s="83" t="s">
        <v>99</v>
      </c>
      <c r="G4" s="85"/>
      <c r="H4" s="83" t="s">
        <v>218</v>
      </c>
      <c r="I4" s="83" t="s">
        <v>219</v>
      </c>
      <c r="J4" s="83" t="s">
        <v>220</v>
      </c>
      <c r="L4" s="83" t="s">
        <v>221</v>
      </c>
    </row>
    <row r="5" spans="1:12" x14ac:dyDescent="0.25">
      <c r="B5" s="85"/>
      <c r="C5" s="85"/>
      <c r="D5" s="85"/>
      <c r="G5" s="85"/>
      <c r="H5" s="86">
        <f>H370</f>
        <v>1339.6871034047999</v>
      </c>
    </row>
    <row r="6" spans="1:12" x14ac:dyDescent="0.25">
      <c r="B6" s="85"/>
      <c r="C6" s="85"/>
      <c r="D6" s="85"/>
      <c r="G6" s="85"/>
      <c r="H6" s="86">
        <f t="shared" ref="H6:H18" si="0">H371</f>
        <v>1334.383906281</v>
      </c>
    </row>
    <row r="7" spans="1:12" x14ac:dyDescent="0.25">
      <c r="B7" s="85"/>
      <c r="C7" s="85"/>
      <c r="D7" s="85"/>
      <c r="G7" s="85"/>
      <c r="H7" s="86">
        <f t="shared" si="0"/>
        <v>1327.2060611426</v>
      </c>
    </row>
    <row r="8" spans="1:12" x14ac:dyDescent="0.25">
      <c r="B8" s="85"/>
      <c r="C8" s="85"/>
      <c r="D8" s="85"/>
      <c r="G8" s="85"/>
      <c r="H8" s="86">
        <f t="shared" si="0"/>
        <v>1328.8937886009999</v>
      </c>
    </row>
    <row r="9" spans="1:12" x14ac:dyDescent="0.25">
      <c r="B9" s="85"/>
      <c r="C9" s="85"/>
      <c r="D9" s="85"/>
      <c r="G9" s="85"/>
      <c r="H9" s="86">
        <f t="shared" si="0"/>
        <v>1366.4654047376</v>
      </c>
    </row>
    <row r="10" spans="1:12" x14ac:dyDescent="0.25">
      <c r="B10" s="85"/>
      <c r="C10" s="85"/>
      <c r="D10" s="85"/>
      <c r="G10" s="85"/>
      <c r="H10" s="86">
        <f t="shared" si="0"/>
        <v>1386.572481208</v>
      </c>
    </row>
    <row r="11" spans="1:12" x14ac:dyDescent="0.25">
      <c r="B11" s="85"/>
      <c r="C11" s="85"/>
      <c r="D11" s="85"/>
      <c r="G11" s="85"/>
      <c r="H11" s="86">
        <f t="shared" si="0"/>
        <v>1357.7766217516</v>
      </c>
    </row>
    <row r="12" spans="1:12" x14ac:dyDescent="0.25">
      <c r="B12" s="85"/>
      <c r="C12" s="85"/>
      <c r="D12" s="85"/>
      <c r="G12" s="85"/>
      <c r="H12" s="86">
        <f t="shared" si="0"/>
        <v>1354.6466194872</v>
      </c>
    </row>
    <row r="13" spans="1:12" x14ac:dyDescent="0.25">
      <c r="B13" s="85"/>
      <c r="C13" s="85"/>
      <c r="D13" s="85"/>
      <c r="G13" s="85"/>
      <c r="H13" s="86">
        <f t="shared" si="0"/>
        <v>1329.2237324052001</v>
      </c>
    </row>
    <row r="14" spans="1:12" x14ac:dyDescent="0.25">
      <c r="B14" s="85"/>
      <c r="C14" s="85"/>
      <c r="D14" s="85"/>
      <c r="G14" s="85"/>
      <c r="H14" s="86">
        <f t="shared" si="0"/>
        <v>1303.7231613598001</v>
      </c>
    </row>
    <row r="15" spans="1:12" x14ac:dyDescent="0.25">
      <c r="B15" s="85"/>
      <c r="C15" s="85"/>
      <c r="D15" s="85"/>
      <c r="G15" s="85"/>
      <c r="H15" s="86">
        <f t="shared" si="0"/>
        <v>1284.1127864498001</v>
      </c>
    </row>
    <row r="16" spans="1:12" x14ac:dyDescent="0.25">
      <c r="B16" s="85"/>
      <c r="C16" s="85"/>
      <c r="D16" s="85"/>
      <c r="G16" s="85"/>
      <c r="H16" s="86">
        <f t="shared" si="0"/>
        <v>1267.872195247</v>
      </c>
    </row>
    <row r="17" spans="1:12" x14ac:dyDescent="0.25">
      <c r="B17" s="85"/>
      <c r="C17" s="85"/>
      <c r="D17" s="85"/>
      <c r="G17" s="85"/>
      <c r="H17" s="86">
        <f t="shared" si="0"/>
        <v>1245.9280031544001</v>
      </c>
    </row>
    <row r="18" spans="1:12" x14ac:dyDescent="0.25">
      <c r="B18" s="83">
        <v>999</v>
      </c>
      <c r="C18" s="86">
        <v>1301.4588031470003</v>
      </c>
      <c r="D18" s="86">
        <v>844.46614676400009</v>
      </c>
      <c r="E18" s="86">
        <v>932.19479348999994</v>
      </c>
      <c r="F18" s="86">
        <v>1498</v>
      </c>
      <c r="G18" s="85"/>
      <c r="H18" s="86">
        <f t="shared" si="0"/>
        <v>1192.5814911657999</v>
      </c>
    </row>
    <row r="19" spans="1:12" x14ac:dyDescent="0.25">
      <c r="A19" s="87">
        <v>41913</v>
      </c>
      <c r="B19" s="86">
        <v>999.47404175099996</v>
      </c>
      <c r="C19" s="86">
        <v>1305.5213644620001</v>
      </c>
      <c r="D19" s="86">
        <v>870.92303721300004</v>
      </c>
      <c r="E19" s="86">
        <v>927</v>
      </c>
      <c r="F19" s="86">
        <v>1506</v>
      </c>
      <c r="G19" s="86"/>
      <c r="H19" s="88">
        <f>H18-AVERAGE((B18-B19),(C18-C19),(D18-D19),(E18-E19),(E18-E19),(F18-F19),(F18-F19),(F18-F19))</f>
        <v>1198.1569794826748</v>
      </c>
      <c r="I19" s="86">
        <f>AVERAGE(H5:H19,H20:H34)</f>
        <v>1312.2745265249907</v>
      </c>
      <c r="J19" s="86" t="e">
        <f t="shared" ref="J19" si="1">AVERAGE(#REF!)</f>
        <v>#REF!</v>
      </c>
      <c r="K19" s="89">
        <f>K18+(1/182)</f>
        <v>5.4945054945054949E-3</v>
      </c>
      <c r="L19" s="90">
        <f>I19+((K19*$L$1)*I19)</f>
        <v>1311.1929815855472</v>
      </c>
    </row>
    <row r="20" spans="1:12" x14ac:dyDescent="0.25">
      <c r="A20" s="87">
        <v>41914</v>
      </c>
      <c r="B20" s="86">
        <v>1023.3771376919999</v>
      </c>
      <c r="C20" s="86">
        <v>1328.7198321390001</v>
      </c>
      <c r="D20" s="86">
        <v>935.10347590499998</v>
      </c>
      <c r="E20" s="86">
        <v>1027</v>
      </c>
      <c r="F20" s="86">
        <v>1521</v>
      </c>
      <c r="G20" s="86"/>
      <c r="H20" s="88">
        <f t="shared" ref="H20:H83" si="2">H19-AVERAGE((B19-B20),(C19-C20),(D19-D20),(E19-E20),(E19-E20),(F19-F20),(F19-F20),(F19-F20))</f>
        <v>1242.6922297714248</v>
      </c>
      <c r="I20" s="86">
        <f>AVERAGE(H6:H20,H21:H35)</f>
        <v>1314.954730481749</v>
      </c>
      <c r="J20" s="86"/>
      <c r="K20" s="89">
        <f t="shared" ref="K20:K83" si="3">K19+(1/182)</f>
        <v>1.098901098901099E-2</v>
      </c>
      <c r="L20" s="90">
        <f t="shared" ref="L20:L82" si="4">I20+((K20*$L$1)*I20)</f>
        <v>1312.7872226842517</v>
      </c>
    </row>
    <row r="21" spans="1:12" x14ac:dyDescent="0.25">
      <c r="A21" s="87">
        <v>41915</v>
      </c>
      <c r="B21" s="86">
        <v>1046.8580074020001</v>
      </c>
      <c r="C21" s="86">
        <v>1346.952734169</v>
      </c>
      <c r="D21" s="86">
        <v>980.06646072000001</v>
      </c>
      <c r="E21" s="86">
        <v>1038</v>
      </c>
      <c r="F21" s="86">
        <v>1521</v>
      </c>
      <c r="G21" s="86"/>
      <c r="H21" s="88">
        <f t="shared" si="2"/>
        <v>1256.2768243407997</v>
      </c>
      <c r="I21" s="86">
        <f t="shared" ref="I21:I84" si="5">AVERAGE(H7:H21,H22:H36)</f>
        <v>1318.0391820099715</v>
      </c>
      <c r="J21" s="86"/>
      <c r="K21" s="89">
        <f t="shared" si="3"/>
        <v>1.6483516483516484E-2</v>
      </c>
      <c r="L21" s="90">
        <f t="shared" si="4"/>
        <v>1314.7802939225842</v>
      </c>
    </row>
    <row r="22" spans="1:12" x14ac:dyDescent="0.25">
      <c r="A22" s="87">
        <v>41916</v>
      </c>
      <c r="B22" s="86">
        <v>1074.3938361420001</v>
      </c>
      <c r="C22" s="86">
        <v>1355.5779016170002</v>
      </c>
      <c r="D22" s="86">
        <v>1014.862209003</v>
      </c>
      <c r="E22" s="86">
        <v>1050</v>
      </c>
      <c r="F22" s="86">
        <v>1498</v>
      </c>
      <c r="G22" s="86"/>
      <c r="H22" s="88">
        <f t="shared" si="2"/>
        <v>1259.5214173996746</v>
      </c>
      <c r="I22" s="86">
        <f t="shared" si="5"/>
        <v>1320.8394990409572</v>
      </c>
      <c r="J22" s="86"/>
      <c r="K22" s="89">
        <f t="shared" si="3"/>
        <v>2.197802197802198E-2</v>
      </c>
      <c r="L22" s="90">
        <f t="shared" si="4"/>
        <v>1316.485083110053</v>
      </c>
    </row>
    <row r="23" spans="1:12" x14ac:dyDescent="0.25">
      <c r="A23" s="87">
        <v>41917</v>
      </c>
      <c r="B23" s="86">
        <v>1094.3026774080001</v>
      </c>
      <c r="C23" s="86">
        <v>1360.7877627330001</v>
      </c>
      <c r="D23" s="86">
        <v>1031.158684563</v>
      </c>
      <c r="E23" s="86">
        <v>1057</v>
      </c>
      <c r="F23" s="86">
        <v>1481</v>
      </c>
      <c r="G23" s="86"/>
      <c r="H23" s="88">
        <f t="shared" si="2"/>
        <v>1260.0733146424247</v>
      </c>
      <c r="I23" s="86">
        <f t="shared" si="5"/>
        <v>1323.7510772832547</v>
      </c>
      <c r="J23" s="86"/>
      <c r="K23" s="89">
        <f t="shared" si="3"/>
        <v>2.7472527472527476E-2</v>
      </c>
      <c r="L23" s="90">
        <f t="shared" si="4"/>
        <v>1318.2960591076369</v>
      </c>
    </row>
    <row r="24" spans="1:12" x14ac:dyDescent="0.25">
      <c r="A24" s="87">
        <v>41918</v>
      </c>
      <c r="B24" s="86">
        <v>1115.8518490469999</v>
      </c>
      <c r="C24" s="86">
        <v>1351.6539906540002</v>
      </c>
      <c r="D24" s="86">
        <v>1059.8295833249999</v>
      </c>
      <c r="E24" s="86">
        <v>1058</v>
      </c>
      <c r="F24" s="86">
        <v>1509</v>
      </c>
      <c r="G24" s="86"/>
      <c r="H24" s="88">
        <f t="shared" si="2"/>
        <v>1275.9591019326747</v>
      </c>
      <c r="I24" s="86">
        <f t="shared" si="5"/>
        <v>1325.6133424765655</v>
      </c>
      <c r="J24" s="86"/>
      <c r="K24" s="89">
        <f t="shared" si="3"/>
        <v>3.2967032967032968E-2</v>
      </c>
      <c r="L24" s="90">
        <f t="shared" si="4"/>
        <v>1319.0581116621211</v>
      </c>
    </row>
    <row r="25" spans="1:12" x14ac:dyDescent="0.25">
      <c r="A25" s="87">
        <v>41919</v>
      </c>
      <c r="B25" s="86">
        <v>1147.2599402700002</v>
      </c>
      <c r="C25" s="86">
        <v>1346.4132259170001</v>
      </c>
      <c r="D25" s="86">
        <v>1089.2656985489998</v>
      </c>
      <c r="E25" s="86">
        <v>1059</v>
      </c>
      <c r="F25" s="86">
        <v>1547</v>
      </c>
      <c r="G25" s="86"/>
      <c r="H25" s="88">
        <f t="shared" si="2"/>
        <v>1297.4095321464247</v>
      </c>
      <c r="I25" s="86">
        <f t="shared" si="5"/>
        <v>1326.8617158852092</v>
      </c>
      <c r="J25" s="86"/>
      <c r="K25" s="89">
        <f t="shared" si="3"/>
        <v>3.8461538461538464E-2</v>
      </c>
      <c r="L25" s="90">
        <f t="shared" si="4"/>
        <v>1319.2067444474098</v>
      </c>
    </row>
    <row r="26" spans="1:12" x14ac:dyDescent="0.25">
      <c r="A26" s="87">
        <v>41920</v>
      </c>
      <c r="B26" s="86">
        <v>1169.5602977400001</v>
      </c>
      <c r="C26" s="86">
        <v>1323.588824979</v>
      </c>
      <c r="D26" s="86">
        <v>1126.834088475</v>
      </c>
      <c r="E26" s="86">
        <v>1070</v>
      </c>
      <c r="F26" s="86">
        <v>1548</v>
      </c>
      <c r="G26" s="86"/>
      <c r="H26" s="88">
        <f t="shared" si="2"/>
        <v>1305.1650754536747</v>
      </c>
      <c r="I26" s="86">
        <f t="shared" si="5"/>
        <v>1329.0358264236781</v>
      </c>
      <c r="J26" s="86"/>
      <c r="K26" s="89">
        <f t="shared" si="3"/>
        <v>4.3956043956043959E-2</v>
      </c>
      <c r="L26" s="90">
        <f t="shared" si="4"/>
        <v>1320.2729528428627</v>
      </c>
    </row>
    <row r="27" spans="1:12" x14ac:dyDescent="0.25">
      <c r="A27" s="87">
        <v>41921</v>
      </c>
      <c r="B27" s="86">
        <v>1173.6817137330002</v>
      </c>
      <c r="C27" s="86">
        <v>1339.2448105620001</v>
      </c>
      <c r="D27" s="86">
        <v>1150.172815032</v>
      </c>
      <c r="E27" s="86">
        <v>1080</v>
      </c>
      <c r="F27" s="86">
        <v>1550</v>
      </c>
      <c r="G27" s="86"/>
      <c r="H27" s="88">
        <f t="shared" si="2"/>
        <v>1313.8045914702998</v>
      </c>
      <c r="I27" s="86">
        <f t="shared" si="5"/>
        <v>1331.5290757283315</v>
      </c>
      <c r="J27" s="86"/>
      <c r="K27" s="89">
        <f t="shared" si="3"/>
        <v>4.9450549450549455E-2</v>
      </c>
      <c r="L27" s="90">
        <f t="shared" si="4"/>
        <v>1321.6523490677091</v>
      </c>
    </row>
    <row r="28" spans="1:12" x14ac:dyDescent="0.25">
      <c r="A28" s="87">
        <v>41922</v>
      </c>
      <c r="B28" s="86">
        <v>1187.9180578499997</v>
      </c>
      <c r="C28" s="86">
        <v>1349.4310412279999</v>
      </c>
      <c r="D28" s="86">
        <v>1145.4294289890001</v>
      </c>
      <c r="E28" s="86">
        <v>1092</v>
      </c>
      <c r="F28" s="86">
        <v>1561</v>
      </c>
      <c r="G28" s="86"/>
      <c r="H28" s="88">
        <f t="shared" si="2"/>
        <v>1323.3894900627997</v>
      </c>
      <c r="I28" s="86">
        <f t="shared" si="5"/>
        <v>1334.6363009974973</v>
      </c>
      <c r="J28" s="86"/>
      <c r="K28" s="89">
        <f t="shared" si="3"/>
        <v>5.4945054945054951E-2</v>
      </c>
      <c r="L28" s="90">
        <f t="shared" si="4"/>
        <v>1323.6365512640014</v>
      </c>
    </row>
    <row r="29" spans="1:12" x14ac:dyDescent="0.25">
      <c r="A29" s="87">
        <v>41923</v>
      </c>
      <c r="B29" s="86">
        <v>1222.816877103</v>
      </c>
      <c r="C29" s="86">
        <v>1349.9257669109998</v>
      </c>
      <c r="D29" s="86">
        <v>1130.2520067119999</v>
      </c>
      <c r="E29" s="86">
        <v>1122</v>
      </c>
      <c r="F29" s="86">
        <v>1572</v>
      </c>
      <c r="G29" s="86"/>
      <c r="H29" s="88">
        <f t="shared" si="2"/>
        <v>1337.5415053951747</v>
      </c>
      <c r="I29" s="86">
        <f t="shared" si="5"/>
        <v>1338.6725425945722</v>
      </c>
      <c r="J29" s="86"/>
      <c r="K29" s="89">
        <f t="shared" si="3"/>
        <v>6.0439560439560447E-2</v>
      </c>
      <c r="L29" s="90">
        <f t="shared" si="4"/>
        <v>1326.5362255875334</v>
      </c>
    </row>
    <row r="30" spans="1:12" x14ac:dyDescent="0.25">
      <c r="A30" s="87">
        <v>41924</v>
      </c>
      <c r="B30" s="86">
        <v>1264.745779419</v>
      </c>
      <c r="C30" s="86">
        <v>1306.0430814419999</v>
      </c>
      <c r="D30" s="86">
        <v>1099.9672005510001</v>
      </c>
      <c r="E30" s="86">
        <v>1156</v>
      </c>
      <c r="F30" s="86">
        <v>1596</v>
      </c>
      <c r="G30" s="86"/>
      <c r="H30" s="88">
        <f t="shared" si="2"/>
        <v>1351.0116817309247</v>
      </c>
      <c r="I30" s="86">
        <f t="shared" si="5"/>
        <v>1343.7504007880555</v>
      </c>
      <c r="J30" s="86"/>
      <c r="K30" s="89">
        <f t="shared" si="3"/>
        <v>6.5934065934065936E-2</v>
      </c>
      <c r="L30" s="90">
        <f t="shared" si="4"/>
        <v>1330.4605616593824</v>
      </c>
    </row>
    <row r="31" spans="1:12" x14ac:dyDescent="0.25">
      <c r="A31" s="87">
        <v>41925</v>
      </c>
      <c r="B31" s="86">
        <v>1285.5556913610001</v>
      </c>
      <c r="C31" s="86">
        <v>1284.7735696379998</v>
      </c>
      <c r="D31" s="86">
        <v>1091.3023974329999</v>
      </c>
      <c r="E31" s="86">
        <v>1202</v>
      </c>
      <c r="F31" s="86">
        <v>1599</v>
      </c>
      <c r="G31" s="86"/>
      <c r="H31" s="88">
        <f t="shared" si="2"/>
        <v>1362.4961313584247</v>
      </c>
      <c r="I31" s="86">
        <f t="shared" si="5"/>
        <v>1349.6537787544364</v>
      </c>
      <c r="J31" s="86"/>
      <c r="K31" s="89">
        <f t="shared" si="3"/>
        <v>7.1428571428571425E-2</v>
      </c>
      <c r="L31" s="90">
        <f t="shared" si="4"/>
        <v>1335.1932025534961</v>
      </c>
    </row>
    <row r="32" spans="1:12" x14ac:dyDescent="0.25">
      <c r="A32" s="87">
        <v>41926</v>
      </c>
      <c r="B32" s="86">
        <v>1272.250884069</v>
      </c>
      <c r="C32" s="86">
        <v>1260.6498906239997</v>
      </c>
      <c r="D32" s="86">
        <v>1105.0123951229998</v>
      </c>
      <c r="E32" s="86">
        <v>1261</v>
      </c>
      <c r="F32" s="86">
        <v>1608</v>
      </c>
      <c r="G32" s="86"/>
      <c r="H32" s="88">
        <f t="shared" si="2"/>
        <v>1377.6563202814245</v>
      </c>
      <c r="I32" s="86">
        <f t="shared" si="5"/>
        <v>1356.2573224546247</v>
      </c>
      <c r="J32" s="86"/>
      <c r="K32" s="89">
        <f t="shared" si="3"/>
        <v>7.6923076923076913E-2</v>
      </c>
      <c r="L32" s="90">
        <f t="shared" si="4"/>
        <v>1340.6081995032253</v>
      </c>
    </row>
    <row r="33" spans="1:12" x14ac:dyDescent="0.25">
      <c r="A33" s="87">
        <v>41927</v>
      </c>
      <c r="B33" s="86">
        <v>1265.5706478479999</v>
      </c>
      <c r="C33" s="86">
        <v>1242.5734410059999</v>
      </c>
      <c r="D33" s="86">
        <v>1250</v>
      </c>
      <c r="E33" s="86">
        <v>1272</v>
      </c>
      <c r="F33" s="86">
        <v>1603</v>
      </c>
      <c r="G33" s="86"/>
      <c r="H33" s="88">
        <f t="shared" si="2"/>
        <v>1393.5601851611746</v>
      </c>
      <c r="I33" s="86">
        <f t="shared" si="5"/>
        <v>1364.1753002234743</v>
      </c>
      <c r="J33" s="86"/>
      <c r="K33" s="89">
        <f t="shared" si="3"/>
        <v>8.2417582417582402E-2</v>
      </c>
      <c r="L33" s="90">
        <f t="shared" si="4"/>
        <v>1347.3104956877446</v>
      </c>
    </row>
    <row r="34" spans="1:12" x14ac:dyDescent="0.25">
      <c r="A34" s="87">
        <v>41928</v>
      </c>
      <c r="B34" s="86">
        <v>1249.8700726709999</v>
      </c>
      <c r="C34" s="86">
        <v>1270.9210460069999</v>
      </c>
      <c r="D34" s="86">
        <v>1212.4559586780001</v>
      </c>
      <c r="E34" s="86">
        <v>1285</v>
      </c>
      <c r="F34" s="86">
        <v>1605</v>
      </c>
      <c r="G34" s="86"/>
      <c r="H34" s="88">
        <f t="shared" si="2"/>
        <v>1394.4480587239245</v>
      </c>
      <c r="I34" s="86">
        <f t="shared" si="5"/>
        <v>1371.4114204081368</v>
      </c>
      <c r="J34" s="86"/>
      <c r="K34" s="89">
        <f t="shared" si="3"/>
        <v>8.7912087912087891E-2</v>
      </c>
      <c r="L34" s="90">
        <f t="shared" si="4"/>
        <v>1353.3268742049527</v>
      </c>
    </row>
    <row r="35" spans="1:12" x14ac:dyDescent="0.25">
      <c r="A35" s="87">
        <v>41929</v>
      </c>
      <c r="B35" s="86">
        <v>1235.921576574</v>
      </c>
      <c r="C35" s="86">
        <v>1317.2976422609997</v>
      </c>
      <c r="D35" s="86">
        <v>1252.1891655900001</v>
      </c>
      <c r="E35" s="86">
        <v>1326</v>
      </c>
      <c r="F35" s="86">
        <v>1622</v>
      </c>
      <c r="G35" s="86"/>
      <c r="H35" s="88">
        <f t="shared" si="2"/>
        <v>1420.0932221075495</v>
      </c>
      <c r="I35" s="86">
        <f t="shared" si="5"/>
        <v>1376.7910284057659</v>
      </c>
      <c r="J35" s="86"/>
      <c r="K35" s="89">
        <f t="shared" si="3"/>
        <v>9.340659340659338E-2</v>
      </c>
      <c r="L35" s="90">
        <f t="shared" si="4"/>
        <v>1357.5008244363444</v>
      </c>
    </row>
    <row r="36" spans="1:12" x14ac:dyDescent="0.25">
      <c r="A36" s="87">
        <v>41930</v>
      </c>
      <c r="B36" s="86">
        <v>1240.520515575</v>
      </c>
      <c r="C36" s="86">
        <v>1329.8421965940001</v>
      </c>
      <c r="D36" s="86">
        <v>1252.6395124170003</v>
      </c>
      <c r="E36" s="86">
        <v>1349</v>
      </c>
      <c r="F36" s="86">
        <v>1619</v>
      </c>
      <c r="G36" s="86"/>
      <c r="H36" s="88">
        <f t="shared" si="2"/>
        <v>1426.9174521276746</v>
      </c>
      <c r="I36" s="86">
        <f t="shared" si="5"/>
        <v>1381.0082714636949</v>
      </c>
      <c r="J36" s="86"/>
      <c r="K36" s="89">
        <f t="shared" si="3"/>
        <v>9.8901098901098869E-2</v>
      </c>
      <c r="L36" s="90">
        <f t="shared" si="4"/>
        <v>1360.5207861178048</v>
      </c>
    </row>
    <row r="37" spans="1:12" x14ac:dyDescent="0.25">
      <c r="A37" s="87">
        <v>41931</v>
      </c>
      <c r="B37" s="86">
        <v>1248.501388788</v>
      </c>
      <c r="C37" s="86">
        <v>1331.8535299139999</v>
      </c>
      <c r="D37" s="86">
        <v>1231.0322654399999</v>
      </c>
      <c r="E37" s="86">
        <v>1325</v>
      </c>
      <c r="F37" s="86">
        <v>1597</v>
      </c>
      <c r="G37" s="86"/>
      <c r="H37" s="88">
        <f t="shared" si="2"/>
        <v>1411.2155720721744</v>
      </c>
      <c r="I37" s="86">
        <f t="shared" si="5"/>
        <v>1385.4981297734578</v>
      </c>
      <c r="J37" s="86"/>
      <c r="K37" s="89">
        <f t="shared" si="3"/>
        <v>0.10439560439560436</v>
      </c>
      <c r="L37" s="90">
        <f t="shared" si="4"/>
        <v>1363.8021425764559</v>
      </c>
    </row>
    <row r="38" spans="1:12" x14ac:dyDescent="0.25">
      <c r="A38" s="87">
        <v>41932</v>
      </c>
      <c r="B38" s="86">
        <v>1219.054283382</v>
      </c>
      <c r="C38" s="86">
        <v>1314.7296618119999</v>
      </c>
      <c r="D38" s="86">
        <v>1240.80774933</v>
      </c>
      <c r="E38" s="86">
        <v>1323</v>
      </c>
      <c r="F38" s="86">
        <v>1624</v>
      </c>
      <c r="G38" s="86"/>
      <c r="H38" s="88">
        <f t="shared" si="2"/>
        <v>1416.2411358699244</v>
      </c>
      <c r="I38" s="86">
        <f t="shared" si="5"/>
        <v>1390.3831832803285</v>
      </c>
      <c r="J38" s="86"/>
      <c r="K38" s="89">
        <f t="shared" si="3"/>
        <v>0.10989010989010985</v>
      </c>
      <c r="L38" s="90">
        <f t="shared" si="4"/>
        <v>1367.4647791603231</v>
      </c>
    </row>
    <row r="39" spans="1:12" x14ac:dyDescent="0.25">
      <c r="A39" s="87">
        <v>41933</v>
      </c>
      <c r="B39" s="86">
        <v>1142.804576343</v>
      </c>
      <c r="C39" s="86">
        <v>1303.0064500919998</v>
      </c>
      <c r="D39" s="86">
        <v>1232.5184654250002</v>
      </c>
      <c r="E39" s="86">
        <v>1355</v>
      </c>
      <c r="F39" s="86">
        <v>1651</v>
      </c>
      <c r="G39" s="86"/>
      <c r="H39" s="88">
        <f t="shared" si="2"/>
        <v>1422.3333605369244</v>
      </c>
      <c r="I39" s="86">
        <f t="shared" si="5"/>
        <v>1395.0938488710119</v>
      </c>
      <c r="J39" s="86"/>
      <c r="K39" s="89">
        <f t="shared" si="3"/>
        <v>0.11538461538461534</v>
      </c>
      <c r="L39" s="90">
        <f t="shared" si="4"/>
        <v>1370.9479937943984</v>
      </c>
    </row>
    <row r="40" spans="1:12" x14ac:dyDescent="0.25">
      <c r="A40" s="87">
        <v>41934</v>
      </c>
      <c r="B40" s="86">
        <v>1055.2273903469998</v>
      </c>
      <c r="C40" s="86">
        <v>1299.9716963189999</v>
      </c>
      <c r="D40" s="86">
        <v>1266.6529886369999</v>
      </c>
      <c r="E40" s="86">
        <v>1390</v>
      </c>
      <c r="F40" s="86">
        <v>1651</v>
      </c>
      <c r="G40" s="86"/>
      <c r="H40" s="88">
        <f t="shared" si="2"/>
        <v>1424.0236834672994</v>
      </c>
      <c r="I40" s="86">
        <f t="shared" si="5"/>
        <v>1399.2678314076954</v>
      </c>
      <c r="J40" s="86"/>
      <c r="K40" s="89">
        <f t="shared" si="3"/>
        <v>0.12087912087912082</v>
      </c>
      <c r="L40" s="90">
        <f t="shared" si="4"/>
        <v>1373.896491607446</v>
      </c>
    </row>
    <row r="41" spans="1:12" x14ac:dyDescent="0.25">
      <c r="A41" s="87">
        <v>41935</v>
      </c>
      <c r="B41" s="86">
        <v>1038.868380099</v>
      </c>
      <c r="C41" s="86">
        <v>1306.3344984299999</v>
      </c>
      <c r="D41" s="86">
        <v>1299.4592322810001</v>
      </c>
      <c r="E41" s="86">
        <v>1400</v>
      </c>
      <c r="F41" s="86">
        <v>1634</v>
      </c>
      <c r="G41" s="86"/>
      <c r="H41" s="88">
        <f t="shared" si="2"/>
        <v>1422.9999379056744</v>
      </c>
      <c r="I41" s="86">
        <f t="shared" si="5"/>
        <v>1403.2702273296538</v>
      </c>
      <c r="J41" s="86"/>
      <c r="K41" s="89">
        <f t="shared" si="3"/>
        <v>0.12637362637362631</v>
      </c>
      <c r="L41" s="90">
        <f t="shared" si="4"/>
        <v>1376.6697752181851</v>
      </c>
    </row>
    <row r="42" spans="1:12" x14ac:dyDescent="0.25">
      <c r="A42" s="87">
        <v>41936</v>
      </c>
      <c r="B42" s="86">
        <v>1119.5349566909999</v>
      </c>
      <c r="C42" s="86">
        <v>1328.4805779209998</v>
      </c>
      <c r="D42" s="86">
        <v>1288.1998619670001</v>
      </c>
      <c r="E42" s="86">
        <v>1404</v>
      </c>
      <c r="F42" s="86">
        <v>1618</v>
      </c>
      <c r="G42" s="86"/>
      <c r="H42" s="88">
        <f t="shared" si="2"/>
        <v>1429.4440986267994</v>
      </c>
      <c r="I42" s="86">
        <f t="shared" si="5"/>
        <v>1406.9673772251456</v>
      </c>
      <c r="J42" s="86"/>
      <c r="K42" s="89">
        <f t="shared" si="3"/>
        <v>0.13186813186813182</v>
      </c>
      <c r="L42" s="90">
        <f t="shared" si="4"/>
        <v>1379.1372532800328</v>
      </c>
    </row>
    <row r="43" spans="1:12" x14ac:dyDescent="0.25">
      <c r="A43" s="87">
        <v>41937</v>
      </c>
      <c r="B43" s="86">
        <v>1138.056190713</v>
      </c>
      <c r="C43" s="86">
        <v>1316.832294627</v>
      </c>
      <c r="D43" s="86">
        <v>1288.2980460660001</v>
      </c>
      <c r="E43" s="86">
        <v>1395</v>
      </c>
      <c r="F43" s="86">
        <v>1603</v>
      </c>
      <c r="G43" s="86"/>
      <c r="H43" s="88">
        <f t="shared" si="2"/>
        <v>1422.4404904801745</v>
      </c>
      <c r="I43" s="86">
        <f t="shared" si="5"/>
        <v>1409.9722541629417</v>
      </c>
      <c r="J43" s="86"/>
      <c r="K43" s="89">
        <f t="shared" si="3"/>
        <v>0.13736263736263732</v>
      </c>
      <c r="L43" s="90">
        <f t="shared" si="4"/>
        <v>1380.9206280469471</v>
      </c>
    </row>
    <row r="44" spans="1:12" x14ac:dyDescent="0.25">
      <c r="A44" s="87">
        <v>41938</v>
      </c>
      <c r="B44" s="86">
        <v>1135.2011596259999</v>
      </c>
      <c r="C44" s="86">
        <v>1310.8770947759999</v>
      </c>
      <c r="D44" s="86">
        <v>1298.0676273390002</v>
      </c>
      <c r="E44" s="86">
        <v>1395</v>
      </c>
      <c r="F44" s="86">
        <v>1609</v>
      </c>
      <c r="G44" s="86"/>
      <c r="H44" s="88">
        <f t="shared" si="2"/>
        <v>1424.8104092720496</v>
      </c>
      <c r="I44" s="86">
        <f t="shared" si="5"/>
        <v>1412.5587499977332</v>
      </c>
      <c r="J44" s="86"/>
      <c r="K44" s="89">
        <f t="shared" si="3"/>
        <v>0.14285714285714282</v>
      </c>
      <c r="L44" s="90">
        <f t="shared" si="4"/>
        <v>1382.2896339263532</v>
      </c>
    </row>
    <row r="45" spans="1:12" x14ac:dyDescent="0.25">
      <c r="A45" s="87">
        <v>41939</v>
      </c>
      <c r="B45" s="86">
        <v>1131.085986351</v>
      </c>
      <c r="C45" s="86">
        <v>1322.53817394</v>
      </c>
      <c r="D45" s="86">
        <v>1286.6267053080001</v>
      </c>
      <c r="E45" s="86">
        <v>1394</v>
      </c>
      <c r="F45" s="86">
        <v>1642</v>
      </c>
      <c r="G45" s="86"/>
      <c r="H45" s="88">
        <f t="shared" si="2"/>
        <v>1436.4485322542996</v>
      </c>
      <c r="I45" s="86">
        <f t="shared" si="5"/>
        <v>1414.9881377203749</v>
      </c>
      <c r="J45" s="86"/>
      <c r="K45" s="89">
        <f t="shared" si="3"/>
        <v>0.14835164835164832</v>
      </c>
      <c r="L45" s="90">
        <f t="shared" si="4"/>
        <v>1383.5007643260478</v>
      </c>
    </row>
    <row r="46" spans="1:12" x14ac:dyDescent="0.25">
      <c r="A46" s="87">
        <v>41940</v>
      </c>
      <c r="B46" s="86">
        <v>1135.72678707</v>
      </c>
      <c r="C46" s="86">
        <v>1329.650108349</v>
      </c>
      <c r="D46" s="86">
        <v>1279.073986053</v>
      </c>
      <c r="E46" s="86">
        <v>1393</v>
      </c>
      <c r="F46" s="86">
        <v>1664</v>
      </c>
      <c r="G46" s="86"/>
      <c r="H46" s="88">
        <f t="shared" si="2"/>
        <v>1444.9735342384247</v>
      </c>
      <c r="I46" s="86">
        <f t="shared" si="5"/>
        <v>1417.5518622977456</v>
      </c>
      <c r="J46" s="86"/>
      <c r="K46" s="89">
        <f t="shared" si="3"/>
        <v>0.15384615384615383</v>
      </c>
      <c r="L46" s="90">
        <f t="shared" si="4"/>
        <v>1384.8391270139516</v>
      </c>
    </row>
    <row r="47" spans="1:12" x14ac:dyDescent="0.25">
      <c r="A47" s="87">
        <v>41941</v>
      </c>
      <c r="B47" s="86">
        <v>1143.4304148210001</v>
      </c>
      <c r="C47" s="86">
        <v>1327.748112711</v>
      </c>
      <c r="D47" s="86">
        <v>1300.7585933130001</v>
      </c>
      <c r="E47" s="86">
        <v>1377</v>
      </c>
      <c r="F47" s="86">
        <v>1663</v>
      </c>
      <c r="G47" s="86"/>
      <c r="H47" s="88">
        <f t="shared" si="2"/>
        <v>1444.0343141600497</v>
      </c>
      <c r="I47" s="86">
        <f t="shared" si="5"/>
        <v>1419.5978701898164</v>
      </c>
      <c r="J47" s="86"/>
      <c r="K47" s="89">
        <f t="shared" si="3"/>
        <v>0.15934065934065933</v>
      </c>
      <c r="L47" s="90">
        <f t="shared" si="4"/>
        <v>1385.6679210946202</v>
      </c>
    </row>
    <row r="48" spans="1:12" x14ac:dyDescent="0.25">
      <c r="A48" s="87">
        <v>41942</v>
      </c>
      <c r="B48" s="86">
        <v>1137.7436140860002</v>
      </c>
      <c r="C48" s="86">
        <v>1343.8613133569997</v>
      </c>
      <c r="D48" s="86">
        <v>1311.0242739720002</v>
      </c>
      <c r="E48" s="86">
        <v>1353</v>
      </c>
      <c r="F48" s="86">
        <v>1635</v>
      </c>
      <c r="G48" s="86"/>
      <c r="H48" s="88">
        <f t="shared" si="2"/>
        <v>1430.1208242312996</v>
      </c>
      <c r="I48" s="86">
        <f t="shared" si="5"/>
        <v>1420.8714047766791</v>
      </c>
      <c r="J48" s="86"/>
      <c r="K48" s="89">
        <f t="shared" si="3"/>
        <v>0.16483516483516483</v>
      </c>
      <c r="L48" s="90">
        <f t="shared" si="4"/>
        <v>1385.7399689442886</v>
      </c>
    </row>
    <row r="49" spans="1:12" x14ac:dyDescent="0.25">
      <c r="A49" s="87">
        <v>41943</v>
      </c>
      <c r="B49" s="86">
        <v>1144.3351089630003</v>
      </c>
      <c r="C49" s="86">
        <v>1361.0639025180001</v>
      </c>
      <c r="D49" s="86">
        <v>1279.1882762639998</v>
      </c>
      <c r="E49" s="86">
        <v>1320</v>
      </c>
      <c r="F49" s="86">
        <v>1620</v>
      </c>
      <c r="G49" s="86"/>
      <c r="H49" s="88">
        <f t="shared" si="2"/>
        <v>1415.2405850225496</v>
      </c>
      <c r="I49" s="86">
        <f t="shared" si="5"/>
        <v>1421.932646276804</v>
      </c>
      <c r="J49" s="86"/>
      <c r="K49" s="89">
        <f t="shared" si="3"/>
        <v>0.17032967032967034</v>
      </c>
      <c r="L49" s="90">
        <f t="shared" si="4"/>
        <v>1385.6030484461055</v>
      </c>
    </row>
    <row r="50" spans="1:12" x14ac:dyDescent="0.25">
      <c r="A50" s="87">
        <v>41944</v>
      </c>
      <c r="B50" s="86">
        <v>1174.8657807120001</v>
      </c>
      <c r="C50" s="86">
        <v>1372.544428785</v>
      </c>
      <c r="D50" s="86">
        <v>1276.8961556700001</v>
      </c>
      <c r="E50" s="86">
        <v>1281</v>
      </c>
      <c r="F50" s="86">
        <v>1603</v>
      </c>
      <c r="G50" s="86"/>
      <c r="H50" s="88">
        <f t="shared" si="2"/>
        <v>1404.0804697002995</v>
      </c>
      <c r="I50" s="86">
        <f t="shared" si="5"/>
        <v>1422.1591422337285</v>
      </c>
      <c r="J50" s="86"/>
      <c r="K50" s="89">
        <f t="shared" si="3"/>
        <v>0.17582417582417584</v>
      </c>
      <c r="L50" s="90">
        <f t="shared" si="4"/>
        <v>1384.6516483726191</v>
      </c>
    </row>
    <row r="51" spans="1:12" x14ac:dyDescent="0.25">
      <c r="A51" s="87">
        <v>41945</v>
      </c>
      <c r="B51" s="86">
        <v>1208.6780521349999</v>
      </c>
      <c r="C51" s="86">
        <v>1377.0720624539997</v>
      </c>
      <c r="D51" s="86">
        <v>1286.265421605</v>
      </c>
      <c r="E51" s="86">
        <v>1262</v>
      </c>
      <c r="F51" s="86">
        <v>1543</v>
      </c>
      <c r="G51" s="86"/>
      <c r="H51" s="88">
        <f t="shared" si="2"/>
        <v>1382.7941160786745</v>
      </c>
      <c r="I51" s="86">
        <f t="shared" si="5"/>
        <v>1422.2237470139119</v>
      </c>
      <c r="J51" s="86"/>
      <c r="K51" s="89">
        <f t="shared" si="3"/>
        <v>0.18131868131868134</v>
      </c>
      <c r="L51" s="90">
        <f t="shared" si="4"/>
        <v>1383.5423868616103</v>
      </c>
    </row>
    <row r="52" spans="1:12" x14ac:dyDescent="0.25">
      <c r="A52" s="87">
        <v>41946</v>
      </c>
      <c r="B52" s="86">
        <v>1207.5604537439999</v>
      </c>
      <c r="C52" s="86">
        <v>1373.0694757230001</v>
      </c>
      <c r="D52" s="86">
        <v>1296.7700116380001</v>
      </c>
      <c r="E52" s="86">
        <v>1260</v>
      </c>
      <c r="F52" s="86">
        <v>1573</v>
      </c>
      <c r="G52" s="86"/>
      <c r="H52" s="88">
        <f t="shared" si="2"/>
        <v>1394.2171666925497</v>
      </c>
      <c r="I52" s="86">
        <f t="shared" si="5"/>
        <v>1422.9829926122954</v>
      </c>
      <c r="J52" s="86"/>
      <c r="K52" s="89">
        <f t="shared" si="3"/>
        <v>0.18681318681318684</v>
      </c>
      <c r="L52" s="90">
        <f t="shared" si="4"/>
        <v>1383.1081944676653</v>
      </c>
    </row>
    <row r="53" spans="1:12" x14ac:dyDescent="0.25">
      <c r="A53" s="87">
        <v>41947</v>
      </c>
      <c r="B53" s="86">
        <v>1196.928626226</v>
      </c>
      <c r="C53" s="86">
        <v>1352.240287485</v>
      </c>
      <c r="D53" s="86">
        <v>1306.4930526419998</v>
      </c>
      <c r="E53" s="86">
        <v>1292</v>
      </c>
      <c r="F53" s="86">
        <v>1592</v>
      </c>
      <c r="G53" s="86"/>
      <c r="H53" s="88">
        <f t="shared" si="2"/>
        <v>1406.6249198485496</v>
      </c>
      <c r="I53" s="86">
        <f t="shared" si="5"/>
        <v>1423.1301078324746</v>
      </c>
      <c r="J53" s="86"/>
      <c r="K53" s="89">
        <f t="shared" si="3"/>
        <v>0.19230769230769235</v>
      </c>
      <c r="L53" s="90">
        <f t="shared" si="4"/>
        <v>1382.0782777988454</v>
      </c>
    </row>
    <row r="54" spans="1:12" x14ac:dyDescent="0.25">
      <c r="A54" s="87">
        <v>41948</v>
      </c>
      <c r="B54" s="86">
        <v>1183.8186583050001</v>
      </c>
      <c r="C54" s="86">
        <v>1357.5155378310001</v>
      </c>
      <c r="D54" s="86">
        <v>1331.5609686540001</v>
      </c>
      <c r="E54" s="86">
        <v>1314</v>
      </c>
      <c r="F54" s="86">
        <v>1600</v>
      </c>
      <c r="G54" s="86"/>
      <c r="H54" s="88">
        <f t="shared" si="2"/>
        <v>1417.2790696531747</v>
      </c>
      <c r="I54" s="86">
        <f t="shared" si="5"/>
        <v>1422.3891834201286</v>
      </c>
      <c r="J54" s="86"/>
      <c r="K54" s="89">
        <f t="shared" si="3"/>
        <v>0.19780219780219785</v>
      </c>
      <c r="L54" s="90">
        <f t="shared" si="4"/>
        <v>1380.1864274285424</v>
      </c>
    </row>
    <row r="55" spans="1:12" x14ac:dyDescent="0.25">
      <c r="A55" s="87">
        <v>41949</v>
      </c>
      <c r="B55" s="86">
        <v>1192.58620866</v>
      </c>
      <c r="C55" s="86">
        <v>1356.2365221300001</v>
      </c>
      <c r="D55" s="86">
        <v>1334.87194275</v>
      </c>
      <c r="E55" s="86">
        <v>1321</v>
      </c>
      <c r="F55" s="86">
        <v>1606</v>
      </c>
      <c r="G55" s="86"/>
      <c r="H55" s="88">
        <f t="shared" si="2"/>
        <v>1422.6290082469247</v>
      </c>
      <c r="I55" s="86">
        <f t="shared" si="5"/>
        <v>1421.1943575276325</v>
      </c>
      <c r="J55" s="86"/>
      <c r="K55" s="89">
        <f t="shared" si="3"/>
        <v>0.20329670329670335</v>
      </c>
      <c r="L55" s="90">
        <f t="shared" si="4"/>
        <v>1377.8557383832458</v>
      </c>
    </row>
    <row r="56" spans="1:12" x14ac:dyDescent="0.25">
      <c r="A56" s="87">
        <v>41950</v>
      </c>
      <c r="B56" s="86">
        <v>1213.2433641959999</v>
      </c>
      <c r="C56" s="86">
        <v>1356.0994936050001</v>
      </c>
      <c r="D56" s="86">
        <v>1316.2153746629999</v>
      </c>
      <c r="E56" s="86">
        <v>1332</v>
      </c>
      <c r="F56" s="86">
        <v>1605</v>
      </c>
      <c r="G56" s="86"/>
      <c r="H56" s="88">
        <f t="shared" si="2"/>
        <v>1425.2369531124248</v>
      </c>
      <c r="I56" s="86">
        <f t="shared" si="5"/>
        <v>1419.3469566988788</v>
      </c>
      <c r="J56" s="86"/>
      <c r="K56" s="89">
        <f t="shared" si="3"/>
        <v>0.20879120879120885</v>
      </c>
      <c r="L56" s="90">
        <f t="shared" si="4"/>
        <v>1374.8948816813863</v>
      </c>
    </row>
    <row r="57" spans="1:12" x14ac:dyDescent="0.25">
      <c r="A57" s="87">
        <v>41951</v>
      </c>
      <c r="B57" s="86">
        <v>1221.9270920699998</v>
      </c>
      <c r="C57" s="86">
        <v>1332.3961474350001</v>
      </c>
      <c r="D57" s="86">
        <v>1308.09207474</v>
      </c>
      <c r="E57" s="86">
        <v>1340</v>
      </c>
      <c r="F57" s="86">
        <v>1606</v>
      </c>
      <c r="G57" s="86"/>
      <c r="H57" s="88">
        <f t="shared" si="2"/>
        <v>1424.7190883350497</v>
      </c>
      <c r="I57" s="86">
        <f t="shared" si="5"/>
        <v>1416.9611746545954</v>
      </c>
      <c r="J57" s="86"/>
      <c r="K57" s="89">
        <f t="shared" si="3"/>
        <v>0.21428571428571436</v>
      </c>
      <c r="L57" s="90">
        <f t="shared" si="4"/>
        <v>1371.4159940406978</v>
      </c>
    </row>
    <row r="58" spans="1:12" x14ac:dyDescent="0.25">
      <c r="A58" s="87">
        <v>41952</v>
      </c>
      <c r="B58" s="86">
        <v>1256.6891498939999</v>
      </c>
      <c r="C58" s="86">
        <v>1307.4040139609999</v>
      </c>
      <c r="D58" s="86">
        <v>1288.855829283</v>
      </c>
      <c r="E58" s="86">
        <v>1315</v>
      </c>
      <c r="F58" s="86">
        <v>1596</v>
      </c>
      <c r="G58" s="86"/>
      <c r="H58" s="88">
        <f t="shared" si="2"/>
        <v>1413.5357981966747</v>
      </c>
      <c r="I58" s="86">
        <f t="shared" si="5"/>
        <v>1414.9161173460207</v>
      </c>
      <c r="J58" s="86"/>
      <c r="K58" s="89">
        <f t="shared" si="3"/>
        <v>0.21978021978021986</v>
      </c>
      <c r="L58" s="90">
        <f t="shared" si="4"/>
        <v>1368.2705310598881</v>
      </c>
    </row>
    <row r="59" spans="1:12" x14ac:dyDescent="0.25">
      <c r="A59" s="87">
        <v>41953</v>
      </c>
      <c r="B59" s="86">
        <v>1280.1498625049996</v>
      </c>
      <c r="C59" s="86">
        <v>1278.5283398939998</v>
      </c>
      <c r="D59" s="86">
        <v>1284.0754486769999</v>
      </c>
      <c r="E59" s="86">
        <v>1325</v>
      </c>
      <c r="F59" s="86">
        <v>1597</v>
      </c>
      <c r="G59" s="86"/>
      <c r="H59" s="88">
        <f t="shared" si="2"/>
        <v>1415.1363804389246</v>
      </c>
      <c r="I59" s="86">
        <f t="shared" si="5"/>
        <v>1413.1721985702748</v>
      </c>
      <c r="J59" s="86"/>
      <c r="K59" s="89">
        <f t="shared" si="3"/>
        <v>0.22527472527472536</v>
      </c>
      <c r="L59" s="90">
        <f t="shared" si="4"/>
        <v>1365.4194017504551</v>
      </c>
    </row>
    <row r="60" spans="1:12" x14ac:dyDescent="0.25">
      <c r="A60" s="87">
        <v>41954</v>
      </c>
      <c r="B60" s="86">
        <v>1283.8866401699997</v>
      </c>
      <c r="C60" s="86">
        <v>1270.98790287</v>
      </c>
      <c r="D60" s="86">
        <v>1295.9345718059999</v>
      </c>
      <c r="E60" s="86">
        <v>1353</v>
      </c>
      <c r="F60" s="86">
        <v>1599</v>
      </c>
      <c r="G60" s="86"/>
      <c r="H60" s="88">
        <f t="shared" si="2"/>
        <v>1423.8933134101746</v>
      </c>
      <c r="I60" s="86">
        <f t="shared" si="5"/>
        <v>1411.2661578683208</v>
      </c>
      <c r="J60" s="86"/>
      <c r="K60" s="89">
        <f t="shared" si="3"/>
        <v>0.23076923076923087</v>
      </c>
      <c r="L60" s="90">
        <f t="shared" si="4"/>
        <v>1362.4146370190326</v>
      </c>
    </row>
    <row r="61" spans="1:12" x14ac:dyDescent="0.25">
      <c r="A61" s="87">
        <v>41955</v>
      </c>
      <c r="B61" s="86">
        <v>1296.6015765479999</v>
      </c>
      <c r="C61" s="86">
        <v>1270.0021114260001</v>
      </c>
      <c r="D61" s="86">
        <v>1312.321869027</v>
      </c>
      <c r="E61" s="86">
        <v>1383</v>
      </c>
      <c r="F61" s="86">
        <v>1611</v>
      </c>
      <c r="G61" s="86"/>
      <c r="H61" s="88">
        <f t="shared" si="2"/>
        <v>1439.4078686795497</v>
      </c>
      <c r="I61" s="86">
        <f t="shared" si="5"/>
        <v>1409.3095649080708</v>
      </c>
      <c r="J61" s="86"/>
      <c r="K61" s="89">
        <f t="shared" si="3"/>
        <v>0.23626373626373637</v>
      </c>
      <c r="L61" s="90">
        <f t="shared" si="4"/>
        <v>1359.3642534044607</v>
      </c>
    </row>
    <row r="62" spans="1:12" x14ac:dyDescent="0.25">
      <c r="A62" s="87">
        <v>41956</v>
      </c>
      <c r="B62" s="86">
        <v>1286.7558430619999</v>
      </c>
      <c r="C62" s="86">
        <v>1273.917395988</v>
      </c>
      <c r="D62" s="86">
        <v>1326.2818248629999</v>
      </c>
      <c r="E62" s="86">
        <v>1397</v>
      </c>
      <c r="F62" s="86">
        <v>1598</v>
      </c>
      <c r="G62" s="86"/>
      <c r="H62" s="88">
        <f t="shared" si="2"/>
        <v>1439.0365570435497</v>
      </c>
      <c r="I62" s="86">
        <f t="shared" si="5"/>
        <v>1407.4016184046959</v>
      </c>
      <c r="J62" s="86"/>
      <c r="K62" s="89">
        <f t="shared" si="3"/>
        <v>0.24175824175824187</v>
      </c>
      <c r="L62" s="90">
        <f t="shared" si="4"/>
        <v>1356.3639772977124</v>
      </c>
    </row>
    <row r="63" spans="1:12" x14ac:dyDescent="0.25">
      <c r="A63" s="87">
        <v>41957</v>
      </c>
      <c r="B63" s="86">
        <v>1281.5951963369998</v>
      </c>
      <c r="C63" s="86">
        <v>1289.6507459459999</v>
      </c>
      <c r="D63" s="86">
        <v>1298.5464474179998</v>
      </c>
      <c r="E63" s="86">
        <v>1390</v>
      </c>
      <c r="F63" s="86">
        <v>1589</v>
      </c>
      <c r="G63" s="86"/>
      <c r="H63" s="88">
        <f t="shared" si="2"/>
        <v>1431.7662227670496</v>
      </c>
      <c r="I63" s="86">
        <f t="shared" si="5"/>
        <v>1406.0610345951036</v>
      </c>
      <c r="J63" s="86"/>
      <c r="K63" s="89">
        <f t="shared" si="3"/>
        <v>0.24725274725274737</v>
      </c>
      <c r="L63" s="90">
        <f t="shared" si="4"/>
        <v>1353.9131665538016</v>
      </c>
    </row>
    <row r="64" spans="1:12" x14ac:dyDescent="0.25">
      <c r="A64" s="87">
        <v>41958</v>
      </c>
      <c r="B64" s="86">
        <v>1248.0608315129998</v>
      </c>
      <c r="C64" s="86">
        <v>1305.021260217</v>
      </c>
      <c r="D64" s="86">
        <v>1293.862945656</v>
      </c>
      <c r="E64" s="86">
        <v>1396</v>
      </c>
      <c r="F64" s="86">
        <v>1578</v>
      </c>
      <c r="G64" s="86"/>
      <c r="H64" s="88">
        <f t="shared" si="2"/>
        <v>1426.2853037276745</v>
      </c>
      <c r="I64" s="86">
        <f t="shared" si="5"/>
        <v>1404.8884426467541</v>
      </c>
      <c r="J64" s="86"/>
      <c r="K64" s="89">
        <f t="shared" si="3"/>
        <v>0.25274725274725285</v>
      </c>
      <c r="L64" s="90">
        <f t="shared" si="4"/>
        <v>1351.6261885024542</v>
      </c>
    </row>
    <row r="65" spans="1:12" x14ac:dyDescent="0.25">
      <c r="A65" s="87">
        <v>41959</v>
      </c>
      <c r="B65" s="86">
        <v>1265.1530378580001</v>
      </c>
      <c r="C65" s="86">
        <v>1329.6259905660002</v>
      </c>
      <c r="D65" s="86">
        <v>1303.9883856629999</v>
      </c>
      <c r="E65" s="86">
        <v>1398</v>
      </c>
      <c r="F65" s="86">
        <v>1561</v>
      </c>
      <c r="G65" s="86"/>
      <c r="H65" s="88">
        <f t="shared" si="2"/>
        <v>1426.8881008152996</v>
      </c>
      <c r="I65" s="86">
        <f t="shared" si="5"/>
        <v>1403.593941601421</v>
      </c>
      <c r="J65" s="86"/>
      <c r="K65" s="89">
        <f t="shared" si="3"/>
        <v>0.25824175824175832</v>
      </c>
      <c r="L65" s="90">
        <f t="shared" si="4"/>
        <v>1349.2239565009263</v>
      </c>
    </row>
    <row r="66" spans="1:12" x14ac:dyDescent="0.25">
      <c r="A66" s="87">
        <v>41960</v>
      </c>
      <c r="B66" s="86">
        <v>1266.7554952830001</v>
      </c>
      <c r="C66" s="86">
        <v>1349.07405552</v>
      </c>
      <c r="D66" s="86">
        <v>1307.6778210270002</v>
      </c>
      <c r="E66" s="86">
        <v>1404</v>
      </c>
      <c r="F66" s="86">
        <v>1554</v>
      </c>
      <c r="G66" s="86"/>
      <c r="H66" s="88">
        <f t="shared" si="2"/>
        <v>1428.8555955331747</v>
      </c>
      <c r="I66" s="86">
        <f t="shared" si="5"/>
        <v>1402.6247813213747</v>
      </c>
      <c r="J66" s="86"/>
      <c r="K66" s="89">
        <f t="shared" si="3"/>
        <v>0.2637362637362638</v>
      </c>
      <c r="L66" s="90">
        <f t="shared" si="4"/>
        <v>1347.1363284339357</v>
      </c>
    </row>
    <row r="67" spans="1:12" x14ac:dyDescent="0.25">
      <c r="A67" s="87">
        <v>41961</v>
      </c>
      <c r="B67" s="86">
        <v>1272.0335245620001</v>
      </c>
      <c r="C67" s="86">
        <v>1362.5999140469999</v>
      </c>
      <c r="D67" s="86">
        <v>1290.9726891449998</v>
      </c>
      <c r="E67" s="86">
        <v>1419</v>
      </c>
      <c r="F67" s="86">
        <v>1557</v>
      </c>
      <c r="G67" s="86"/>
      <c r="H67" s="88">
        <f t="shared" si="2"/>
        <v>1433.9929400236747</v>
      </c>
      <c r="I67" s="86">
        <f t="shared" si="5"/>
        <v>1401.2083797013663</v>
      </c>
      <c r="J67" s="86"/>
      <c r="K67" s="89">
        <f t="shared" si="3"/>
        <v>0.26923076923076927</v>
      </c>
      <c r="L67" s="90">
        <f t="shared" si="4"/>
        <v>1344.6211182134266</v>
      </c>
    </row>
    <row r="68" spans="1:12" x14ac:dyDescent="0.25">
      <c r="A68" s="87">
        <v>41962</v>
      </c>
      <c r="B68" s="86">
        <v>1273.541688729</v>
      </c>
      <c r="C68" s="86">
        <v>1343.0419900529998</v>
      </c>
      <c r="D68" s="86">
        <v>1297.3156685849999</v>
      </c>
      <c r="E68" s="86">
        <v>1421</v>
      </c>
      <c r="F68" s="86">
        <v>1524</v>
      </c>
      <c r="G68" s="86"/>
      <c r="H68" s="88">
        <f t="shared" si="2"/>
        <v>1420.6545924752998</v>
      </c>
      <c r="I68" s="86">
        <f t="shared" si="5"/>
        <v>1399.590320539158</v>
      </c>
      <c r="J68" s="86"/>
      <c r="K68" s="89">
        <f t="shared" si="3"/>
        <v>0.27472527472527475</v>
      </c>
      <c r="L68" s="90">
        <f t="shared" si="4"/>
        <v>1341.9148952422147</v>
      </c>
    </row>
    <row r="69" spans="1:12" x14ac:dyDescent="0.25">
      <c r="A69" s="87">
        <v>41963</v>
      </c>
      <c r="B69" s="86">
        <v>1287.903096735</v>
      </c>
      <c r="C69" s="86">
        <v>1343.6013807749998</v>
      </c>
      <c r="D69" s="86">
        <v>1291.0031553869999</v>
      </c>
      <c r="E69" s="86">
        <v>1423</v>
      </c>
      <c r="F69" s="86">
        <v>1465</v>
      </c>
      <c r="G69" s="86"/>
      <c r="H69" s="88">
        <f t="shared" si="2"/>
        <v>1400.1056281665496</v>
      </c>
      <c r="I69" s="86">
        <f t="shared" si="5"/>
        <v>1397.4900644114416</v>
      </c>
      <c r="J69" s="86"/>
      <c r="K69" s="89">
        <f t="shared" si="3"/>
        <v>0.28021978021978022</v>
      </c>
      <c r="L69" s="90">
        <f t="shared" si="4"/>
        <v>1338.7494106051365</v>
      </c>
    </row>
    <row r="70" spans="1:12" x14ac:dyDescent="0.25">
      <c r="A70" s="87">
        <v>41964</v>
      </c>
      <c r="B70" s="86">
        <v>1299.5554802129998</v>
      </c>
      <c r="C70" s="86">
        <v>1355.8941204959999</v>
      </c>
      <c r="D70" s="86">
        <v>1278.6442603950002</v>
      </c>
      <c r="E70" s="86">
        <v>1422</v>
      </c>
      <c r="F70" s="86">
        <v>1430</v>
      </c>
      <c r="G70" s="86"/>
      <c r="H70" s="88">
        <f t="shared" si="2"/>
        <v>1388.1789066924248</v>
      </c>
      <c r="I70" s="86">
        <f t="shared" si="5"/>
        <v>1394.8624589971455</v>
      </c>
      <c r="J70" s="86"/>
      <c r="K70" s="89">
        <f t="shared" si="3"/>
        <v>0.2857142857142857</v>
      </c>
      <c r="L70" s="90">
        <f t="shared" si="4"/>
        <v>1335.0826393258392</v>
      </c>
    </row>
    <row r="71" spans="1:12" x14ac:dyDescent="0.25">
      <c r="A71" s="87">
        <v>41965</v>
      </c>
      <c r="B71" s="86">
        <v>1299.6131305409999</v>
      </c>
      <c r="C71" s="86">
        <v>1358.2421273009998</v>
      </c>
      <c r="D71" s="86">
        <v>1291.430654067</v>
      </c>
      <c r="E71" s="86">
        <v>1419</v>
      </c>
      <c r="F71" s="86">
        <v>1372</v>
      </c>
      <c r="G71" s="86"/>
      <c r="H71" s="88">
        <f t="shared" si="2"/>
        <v>1367.5779130430496</v>
      </c>
      <c r="I71" s="86">
        <f t="shared" si="5"/>
        <v>1392.4837001742953</v>
      </c>
      <c r="J71" s="86"/>
      <c r="K71" s="89">
        <f t="shared" si="3"/>
        <v>0.29120879120879117</v>
      </c>
      <c r="L71" s="90">
        <f t="shared" si="4"/>
        <v>1331.6581759084402</v>
      </c>
    </row>
    <row r="72" spans="1:12" x14ac:dyDescent="0.25">
      <c r="A72" s="87">
        <v>41966</v>
      </c>
      <c r="B72" s="86">
        <v>1296.2276316389998</v>
      </c>
      <c r="C72" s="86">
        <v>1334.7522197579999</v>
      </c>
      <c r="D72" s="86">
        <v>1302.6478545539999</v>
      </c>
      <c r="E72" s="86">
        <v>1400</v>
      </c>
      <c r="F72" s="86">
        <v>1364</v>
      </c>
      <c r="G72" s="86"/>
      <c r="H72" s="88">
        <f t="shared" si="2"/>
        <v>1357.8706372982997</v>
      </c>
      <c r="I72" s="86">
        <f t="shared" si="5"/>
        <v>1390.4594457818787</v>
      </c>
      <c r="J72" s="86"/>
      <c r="K72" s="89">
        <f t="shared" si="3"/>
        <v>0.29670329670329665</v>
      </c>
      <c r="L72" s="90">
        <f t="shared" si="4"/>
        <v>1328.5763605575203</v>
      </c>
    </row>
    <row r="73" spans="1:12" x14ac:dyDescent="0.25">
      <c r="A73" s="87">
        <v>41967</v>
      </c>
      <c r="B73" s="86">
        <v>1268.3085917489998</v>
      </c>
      <c r="C73" s="86">
        <v>1306.6383848580001</v>
      </c>
      <c r="D73" s="86">
        <v>1316.4258007409999</v>
      </c>
      <c r="E73" s="86">
        <v>1395</v>
      </c>
      <c r="F73" s="86">
        <v>1390</v>
      </c>
      <c r="G73" s="86"/>
      <c r="H73" s="88">
        <f t="shared" si="2"/>
        <v>1361.0887712229246</v>
      </c>
      <c r="I73" s="86">
        <f t="shared" si="5"/>
        <v>1389.1190610705121</v>
      </c>
      <c r="J73" s="86"/>
      <c r="K73" s="89">
        <f t="shared" si="3"/>
        <v>0.30219780219780212</v>
      </c>
      <c r="L73" s="90">
        <f t="shared" si="4"/>
        <v>1326.1507519835245</v>
      </c>
    </row>
    <row r="74" spans="1:12" x14ac:dyDescent="0.25">
      <c r="A74" s="87">
        <v>41968</v>
      </c>
      <c r="B74" s="86">
        <v>1260.8209989059999</v>
      </c>
      <c r="C74" s="86">
        <v>1300.3466606009999</v>
      </c>
      <c r="D74" s="86">
        <v>1318.437716055</v>
      </c>
      <c r="E74" s="86">
        <v>1400</v>
      </c>
      <c r="F74" s="86">
        <v>1421</v>
      </c>
      <c r="G74" s="86"/>
      <c r="H74" s="88">
        <f t="shared" si="2"/>
        <v>1372.4928459996745</v>
      </c>
      <c r="I74" s="86">
        <f t="shared" si="5"/>
        <v>1387.3037161579455</v>
      </c>
      <c r="J74" s="86"/>
      <c r="K74" s="89">
        <f t="shared" si="3"/>
        <v>0.3076923076923076</v>
      </c>
      <c r="L74" s="90">
        <f t="shared" si="4"/>
        <v>1323.2743138737326</v>
      </c>
    </row>
    <row r="75" spans="1:12" x14ac:dyDescent="0.25">
      <c r="A75" s="87">
        <v>41969</v>
      </c>
      <c r="B75" s="86">
        <v>1250.74096029</v>
      </c>
      <c r="C75" s="86">
        <v>1275.9340665780001</v>
      </c>
      <c r="D75" s="86">
        <v>1324.126070262</v>
      </c>
      <c r="E75" s="86">
        <v>1404</v>
      </c>
      <c r="F75" s="86">
        <v>1446</v>
      </c>
      <c r="G75" s="86"/>
      <c r="H75" s="88">
        <f t="shared" si="2"/>
        <v>1379.2673111956744</v>
      </c>
      <c r="I75" s="86">
        <f t="shared" si="5"/>
        <v>1384.5965830488326</v>
      </c>
      <c r="J75" s="86"/>
      <c r="K75" s="89">
        <f t="shared" si="3"/>
        <v>0.31318681318681307</v>
      </c>
      <c r="L75" s="90">
        <f t="shared" si="4"/>
        <v>1319.5509743396703</v>
      </c>
    </row>
    <row r="76" spans="1:12" x14ac:dyDescent="0.25">
      <c r="A76" s="87">
        <v>41970</v>
      </c>
      <c r="B76" s="86">
        <v>1220.9017872509999</v>
      </c>
      <c r="C76" s="86">
        <v>1280.7586377150001</v>
      </c>
      <c r="D76" s="86">
        <v>1328.2081460459999</v>
      </c>
      <c r="E76" s="86">
        <v>1387</v>
      </c>
      <c r="F76" s="86">
        <v>1483</v>
      </c>
      <c r="G76" s="86"/>
      <c r="H76" s="88">
        <f t="shared" si="2"/>
        <v>1386.2757454309244</v>
      </c>
      <c r="I76" s="86">
        <f t="shared" si="5"/>
        <v>1380.4439712680453</v>
      </c>
      <c r="J76" s="86"/>
      <c r="K76" s="89">
        <f t="shared" si="3"/>
        <v>0.31868131868131855</v>
      </c>
      <c r="L76" s="90">
        <f t="shared" si="4"/>
        <v>1314.4557154986387</v>
      </c>
    </row>
    <row r="77" spans="1:12" x14ac:dyDescent="0.25">
      <c r="A77" s="87">
        <v>41971</v>
      </c>
      <c r="B77" s="86">
        <v>1232.5765689419998</v>
      </c>
      <c r="C77" s="86">
        <v>1297.6784401950001</v>
      </c>
      <c r="D77" s="86">
        <v>1329.7749508979998</v>
      </c>
      <c r="E77" s="86">
        <v>1347</v>
      </c>
      <c r="F77" s="86">
        <v>1501</v>
      </c>
      <c r="G77" s="86"/>
      <c r="H77" s="88">
        <f t="shared" si="2"/>
        <v>1386.7959190587994</v>
      </c>
      <c r="I77" s="86">
        <f t="shared" si="5"/>
        <v>1375.0788483046992</v>
      </c>
      <c r="J77" s="86"/>
      <c r="K77" s="89">
        <f t="shared" si="3"/>
        <v>0.32417582417582402</v>
      </c>
      <c r="L77" s="90">
        <f t="shared" si="4"/>
        <v>1308.2137504613115</v>
      </c>
    </row>
    <row r="78" spans="1:12" x14ac:dyDescent="0.25">
      <c r="A78" s="87">
        <v>41972</v>
      </c>
      <c r="B78" s="86">
        <v>1225.536285918</v>
      </c>
      <c r="C78" s="86">
        <v>1285.7378056349999</v>
      </c>
      <c r="D78" s="86">
        <v>1305.6149955599999</v>
      </c>
      <c r="E78" s="86">
        <v>1351</v>
      </c>
      <c r="F78" s="86">
        <v>1521</v>
      </c>
      <c r="G78" s="86"/>
      <c r="H78" s="88">
        <f t="shared" si="2"/>
        <v>1389.9033099435494</v>
      </c>
      <c r="I78" s="86">
        <f t="shared" si="5"/>
        <v>1369.257763301141</v>
      </c>
      <c r="J78" s="86"/>
      <c r="K78" s="89">
        <f t="shared" si="3"/>
        <v>0.3296703296703295</v>
      </c>
      <c r="L78" s="90">
        <f t="shared" si="4"/>
        <v>1301.5472145664692</v>
      </c>
    </row>
    <row r="79" spans="1:12" x14ac:dyDescent="0.25">
      <c r="A79" s="87">
        <v>41973</v>
      </c>
      <c r="B79" s="86">
        <v>1224.3197093009999</v>
      </c>
      <c r="C79" s="86">
        <v>1232.0510949479999</v>
      </c>
      <c r="D79" s="86">
        <v>1265.794415892</v>
      </c>
      <c r="E79" s="86">
        <v>1359</v>
      </c>
      <c r="F79" s="86">
        <v>1521</v>
      </c>
      <c r="G79" s="86"/>
      <c r="H79" s="88">
        <f t="shared" si="2"/>
        <v>1380.0628265720493</v>
      </c>
      <c r="I79" s="86">
        <f t="shared" si="5"/>
        <v>1363.0400375702325</v>
      </c>
      <c r="J79" s="86"/>
      <c r="K79" s="89">
        <f t="shared" si="3"/>
        <v>0.33516483516483497</v>
      </c>
      <c r="L79" s="90">
        <f t="shared" si="4"/>
        <v>1294.5135741429378</v>
      </c>
    </row>
    <row r="80" spans="1:12" x14ac:dyDescent="0.25">
      <c r="A80" s="87">
        <v>41974</v>
      </c>
      <c r="B80" s="86">
        <v>1204.504260123</v>
      </c>
      <c r="C80" s="86">
        <v>1195.3860091859999</v>
      </c>
      <c r="D80" s="86">
        <v>1223.7358449780002</v>
      </c>
      <c r="E80" s="86">
        <v>1364</v>
      </c>
      <c r="F80" s="86">
        <v>1511</v>
      </c>
      <c r="G80" s="86"/>
      <c r="H80" s="88">
        <f t="shared" si="2"/>
        <v>1365.2454383402994</v>
      </c>
      <c r="I80" s="86">
        <f t="shared" si="5"/>
        <v>1356.3012571870863</v>
      </c>
      <c r="J80" s="86"/>
      <c r="K80" s="89">
        <f t="shared" si="3"/>
        <v>0.34065934065934045</v>
      </c>
      <c r="L80" s="90">
        <f t="shared" si="4"/>
        <v>1286.9957533857682</v>
      </c>
    </row>
    <row r="81" spans="1:12" x14ac:dyDescent="0.25">
      <c r="A81" s="87">
        <v>41975</v>
      </c>
      <c r="B81" s="86">
        <v>1203.0757509210002</v>
      </c>
      <c r="C81" s="86">
        <v>1148.906791245</v>
      </c>
      <c r="D81" s="86">
        <v>1172.4345268170002</v>
      </c>
      <c r="E81" s="86">
        <v>1354</v>
      </c>
      <c r="F81" s="86">
        <v>1520</v>
      </c>
      <c r="G81" s="86"/>
      <c r="H81" s="88">
        <f t="shared" si="2"/>
        <v>1353.7193076772994</v>
      </c>
      <c r="I81" s="86">
        <f t="shared" si="5"/>
        <v>1348.6858746045909</v>
      </c>
      <c r="J81" s="86"/>
      <c r="K81" s="89">
        <f t="shared" si="3"/>
        <v>0.34615384615384592</v>
      </c>
      <c r="L81" s="90">
        <f t="shared" si="4"/>
        <v>1278.6579541924295</v>
      </c>
    </row>
    <row r="82" spans="1:12" x14ac:dyDescent="0.25">
      <c r="A82" s="87">
        <v>41976</v>
      </c>
      <c r="B82" s="86">
        <v>1200.7101540959998</v>
      </c>
      <c r="C82" s="86">
        <v>1121.5956787769999</v>
      </c>
      <c r="D82" s="86">
        <v>1175.1577194300003</v>
      </c>
      <c r="E82" s="86">
        <v>1379</v>
      </c>
      <c r="F82" s="86">
        <v>1507</v>
      </c>
      <c r="G82" s="86"/>
      <c r="H82" s="88">
        <f t="shared" si="2"/>
        <v>1351.7251180922995</v>
      </c>
      <c r="I82" s="86">
        <f t="shared" si="5"/>
        <v>1340.2932128787784</v>
      </c>
      <c r="J82" s="86"/>
      <c r="K82" s="89">
        <f t="shared" si="3"/>
        <v>0.3516483516483514</v>
      </c>
      <c r="L82" s="90">
        <f t="shared" si="4"/>
        <v>1269.596428023634</v>
      </c>
    </row>
    <row r="83" spans="1:12" x14ac:dyDescent="0.25">
      <c r="A83" s="87">
        <v>41977</v>
      </c>
      <c r="B83" s="86">
        <v>1196.277235068</v>
      </c>
      <c r="C83" s="86">
        <v>1126.2951508709998</v>
      </c>
      <c r="D83" s="86">
        <v>1200.7553814840001</v>
      </c>
      <c r="E83" s="86">
        <v>1381</v>
      </c>
      <c r="F83" s="86">
        <v>1514</v>
      </c>
      <c r="G83" s="86"/>
      <c r="H83" s="88">
        <f t="shared" si="2"/>
        <v>1358.0831449822995</v>
      </c>
      <c r="I83" s="86">
        <f t="shared" si="5"/>
        <v>1332.1463825278574</v>
      </c>
      <c r="J83" s="86"/>
      <c r="K83" s="89">
        <f t="shared" si="3"/>
        <v>0.35714285714285687</v>
      </c>
      <c r="L83" s="90">
        <f t="shared" ref="L83:L146" si="6">I83+((K83*$L$1)*I83)</f>
        <v>1260.7813977495794</v>
      </c>
    </row>
    <row r="84" spans="1:12" x14ac:dyDescent="0.25">
      <c r="A84" s="87">
        <v>41978</v>
      </c>
      <c r="B84" s="86">
        <v>1184.444474184</v>
      </c>
      <c r="C84" s="86">
        <v>1116.3840146699999</v>
      </c>
      <c r="D84" s="86">
        <v>1216.0052052840001</v>
      </c>
      <c r="E84" s="86">
        <v>1357</v>
      </c>
      <c r="F84" s="86">
        <v>1522</v>
      </c>
      <c r="G84" s="86"/>
      <c r="H84" s="88">
        <f t="shared" ref="H84:H147" si="7">H83-AVERAGE((B83-B84),(C83-C84),(D83-D84),(E83-E84),(E83-E84),(F83-F84),(F83-F84),(F83-F84))</f>
        <v>1354.2713858216746</v>
      </c>
      <c r="I84" s="86">
        <f t="shared" si="5"/>
        <v>1324.8609822740118</v>
      </c>
      <c r="J84" s="86"/>
      <c r="K84" s="89">
        <f t="shared" ref="K84:K147" si="8">K83+(1/182)</f>
        <v>0.36263736263736235</v>
      </c>
      <c r="L84" s="90">
        <f t="shared" si="6"/>
        <v>1252.7943684030629</v>
      </c>
    </row>
    <row r="85" spans="1:12" x14ac:dyDescent="0.25">
      <c r="A85" s="87">
        <v>41979</v>
      </c>
      <c r="B85" s="86">
        <v>1202.8134076859999</v>
      </c>
      <c r="C85" s="86">
        <v>1058.302719927</v>
      </c>
      <c r="D85" s="86">
        <v>1242.9532464959998</v>
      </c>
      <c r="E85" s="86">
        <v>1335</v>
      </c>
      <c r="F85" s="86">
        <v>1513</v>
      </c>
      <c r="G85" s="86"/>
      <c r="H85" s="88">
        <f t="shared" si="7"/>
        <v>1343.8008458180495</v>
      </c>
      <c r="I85" s="86">
        <f t="shared" ref="I85:I148" si="9">AVERAGE(H71:H85,H86:H100)</f>
        <v>1318.0307012405035</v>
      </c>
      <c r="J85" s="86"/>
      <c r="K85" s="89">
        <f t="shared" si="8"/>
        <v>0.36813186813186782</v>
      </c>
      <c r="L85" s="90">
        <f t="shared" si="6"/>
        <v>1245.2493355950801</v>
      </c>
    </row>
    <row r="86" spans="1:12" x14ac:dyDescent="0.25">
      <c r="A86" s="87">
        <v>41980</v>
      </c>
      <c r="B86" s="86">
        <v>1223.6005935899998</v>
      </c>
      <c r="C86" s="86">
        <v>1020.4280970899998</v>
      </c>
      <c r="D86" s="86">
        <v>1268.6274243</v>
      </c>
      <c r="E86" s="86">
        <v>1344</v>
      </c>
      <c r="F86" s="86">
        <v>1531</v>
      </c>
      <c r="G86" s="86"/>
      <c r="H86" s="88">
        <f t="shared" si="7"/>
        <v>1353.8741884269245</v>
      </c>
      <c r="I86" s="86">
        <f t="shared" si="9"/>
        <v>1312.2484263600786</v>
      </c>
      <c r="J86" s="86"/>
      <c r="K86" s="89">
        <f t="shared" si="8"/>
        <v>0.3736263736263733</v>
      </c>
      <c r="L86" s="90">
        <f t="shared" si="6"/>
        <v>1238.7048332344038</v>
      </c>
    </row>
    <row r="87" spans="1:12" x14ac:dyDescent="0.25">
      <c r="A87" s="87">
        <v>41981</v>
      </c>
      <c r="B87" s="86">
        <v>1244.9391662639998</v>
      </c>
      <c r="C87" s="86">
        <v>1021.3132929449999</v>
      </c>
      <c r="D87" s="86">
        <v>1267.3418008559997</v>
      </c>
      <c r="E87" s="86">
        <v>1362</v>
      </c>
      <c r="F87" s="86">
        <v>1539</v>
      </c>
      <c r="G87" s="86"/>
      <c r="H87" s="88">
        <f t="shared" si="7"/>
        <v>1363.9914565625495</v>
      </c>
      <c r="I87" s="86">
        <f t="shared" si="9"/>
        <v>1307.9956513527493</v>
      </c>
      <c r="J87" s="86"/>
      <c r="K87" s="89">
        <f t="shared" si="8"/>
        <v>0.37912087912087877</v>
      </c>
      <c r="L87" s="90">
        <f t="shared" si="6"/>
        <v>1233.6123821686781</v>
      </c>
    </row>
    <row r="88" spans="1:12" x14ac:dyDescent="0.25">
      <c r="A88" s="87">
        <v>41982</v>
      </c>
      <c r="B88" s="86">
        <v>1245.2048626139999</v>
      </c>
      <c r="C88" s="86">
        <v>1035.7295025029998</v>
      </c>
      <c r="D88" s="86">
        <v>1248.3222972929998</v>
      </c>
      <c r="E88" s="86">
        <v>1379</v>
      </c>
      <c r="F88" s="86">
        <v>1554</v>
      </c>
      <c r="G88" s="86"/>
      <c r="H88" s="88">
        <f t="shared" si="7"/>
        <v>1373.3242568556745</v>
      </c>
      <c r="I88" s="86">
        <f t="shared" si="9"/>
        <v>1304.490091625591</v>
      </c>
      <c r="J88" s="86"/>
      <c r="K88" s="89">
        <f t="shared" si="8"/>
        <v>0.38461538461538425</v>
      </c>
      <c r="L88" s="90">
        <f t="shared" si="6"/>
        <v>1229.2310478779609</v>
      </c>
    </row>
    <row r="89" spans="1:12" x14ac:dyDescent="0.25">
      <c r="A89" s="87">
        <v>41983</v>
      </c>
      <c r="B89" s="86">
        <v>1246.7506112429999</v>
      </c>
      <c r="C89" s="86">
        <v>1050.4507324379999</v>
      </c>
      <c r="D89" s="86">
        <v>1206.869528379</v>
      </c>
      <c r="E89" s="86">
        <v>1380</v>
      </c>
      <c r="F89" s="86">
        <v>1528</v>
      </c>
      <c r="G89" s="86"/>
      <c r="H89" s="88">
        <f t="shared" si="7"/>
        <v>1360.6760330619245</v>
      </c>
      <c r="I89" s="86">
        <f t="shared" si="9"/>
        <v>1301.5090354662036</v>
      </c>
      <c r="J89" s="86"/>
      <c r="K89" s="89">
        <f t="shared" si="8"/>
        <v>0.39010989010988972</v>
      </c>
      <c r="L89" s="90">
        <f t="shared" si="6"/>
        <v>1225.3493034457913</v>
      </c>
    </row>
    <row r="90" spans="1:12" x14ac:dyDescent="0.25">
      <c r="A90" s="87">
        <v>41984</v>
      </c>
      <c r="B90" s="86">
        <v>1238.6096743349997</v>
      </c>
      <c r="C90" s="86">
        <v>1085.5174812330001</v>
      </c>
      <c r="D90" s="86">
        <v>1155.9700130910001</v>
      </c>
      <c r="E90" s="86">
        <v>1365</v>
      </c>
      <c r="F90" s="86">
        <v>1498</v>
      </c>
      <c r="G90" s="86"/>
      <c r="H90" s="88">
        <f t="shared" si="7"/>
        <v>1342.6793201367996</v>
      </c>
      <c r="I90" s="86">
        <f t="shared" si="9"/>
        <v>1296.483509469891</v>
      </c>
      <c r="J90" s="86"/>
      <c r="K90" s="89">
        <f t="shared" si="8"/>
        <v>0.3956043956043952</v>
      </c>
      <c r="L90" s="90">
        <f t="shared" si="6"/>
        <v>1219.5493231936557</v>
      </c>
    </row>
    <row r="91" spans="1:12" x14ac:dyDescent="0.25">
      <c r="A91" s="87">
        <v>41985</v>
      </c>
      <c r="B91" s="86">
        <v>1222.3852006769998</v>
      </c>
      <c r="C91" s="86">
        <v>1105.4580811619999</v>
      </c>
      <c r="D91" s="86">
        <v>1076.4554477729998</v>
      </c>
      <c r="E91" s="86">
        <v>1359</v>
      </c>
      <c r="F91" s="86">
        <v>1453</v>
      </c>
      <c r="G91" s="86"/>
      <c r="H91" s="88">
        <f t="shared" si="7"/>
        <v>1314.8295152559244</v>
      </c>
      <c r="I91" s="86">
        <f t="shared" si="9"/>
        <v>1294.9212513637326</v>
      </c>
      <c r="J91" s="86"/>
      <c r="K91" s="89">
        <f t="shared" si="8"/>
        <v>0.40109890109890067</v>
      </c>
      <c r="L91" s="90">
        <f t="shared" si="6"/>
        <v>1217.0125277239918</v>
      </c>
    </row>
    <row r="92" spans="1:12" x14ac:dyDescent="0.25">
      <c r="A92" s="87">
        <v>41986</v>
      </c>
      <c r="B92" s="86">
        <v>1227.568071426</v>
      </c>
      <c r="C92" s="86">
        <v>1077.5439007080001</v>
      </c>
      <c r="D92" s="86">
        <v>992.21358057599991</v>
      </c>
      <c r="E92" s="86">
        <v>1351</v>
      </c>
      <c r="F92" s="86">
        <v>1396</v>
      </c>
      <c r="G92" s="86"/>
      <c r="H92" s="88">
        <f t="shared" si="7"/>
        <v>1278.0828681431744</v>
      </c>
      <c r="I92" s="86">
        <f t="shared" si="9"/>
        <v>1293.6327952281908</v>
      </c>
      <c r="J92" s="86"/>
      <c r="K92" s="89">
        <f t="shared" si="8"/>
        <v>0.40659340659340615</v>
      </c>
      <c r="L92" s="90">
        <f t="shared" si="6"/>
        <v>1214.7354104642739</v>
      </c>
    </row>
    <row r="93" spans="1:12" x14ac:dyDescent="0.25">
      <c r="A93" s="87">
        <v>41987</v>
      </c>
      <c r="B93" s="86">
        <v>1229.5415886209998</v>
      </c>
      <c r="C93" s="86">
        <v>1074.75160863</v>
      </c>
      <c r="D93" s="86">
        <v>923.43879159599999</v>
      </c>
      <c r="E93" s="86">
        <v>1332</v>
      </c>
      <c r="F93" s="86">
        <v>1376</v>
      </c>
      <c r="G93" s="86"/>
      <c r="H93" s="88">
        <f t="shared" si="7"/>
        <v>1257.1336726602995</v>
      </c>
      <c r="I93" s="86">
        <f t="shared" si="9"/>
        <v>1292.3590233294951</v>
      </c>
      <c r="J93" s="86"/>
      <c r="K93" s="89">
        <f t="shared" si="8"/>
        <v>0.41208791208791162</v>
      </c>
      <c r="L93" s="90">
        <f t="shared" si="6"/>
        <v>1212.4741935907214</v>
      </c>
    </row>
    <row r="94" spans="1:12" x14ac:dyDescent="0.25">
      <c r="A94" s="87">
        <v>41988</v>
      </c>
      <c r="B94" s="86">
        <v>1196.4630388380001</v>
      </c>
      <c r="C94" s="86">
        <v>1077.7569195330002</v>
      </c>
      <c r="D94" s="86">
        <v>892.47090359700007</v>
      </c>
      <c r="E94" s="86">
        <v>1308</v>
      </c>
      <c r="F94" s="86">
        <v>1366</v>
      </c>
      <c r="G94" s="86"/>
      <c r="H94" s="88">
        <f t="shared" si="7"/>
        <v>1239.7535318004245</v>
      </c>
      <c r="I94" s="86">
        <f t="shared" si="9"/>
        <v>1291.8768649667575</v>
      </c>
      <c r="J94" s="86"/>
      <c r="K94" s="89">
        <f t="shared" si="8"/>
        <v>0.4175824175824171</v>
      </c>
      <c r="L94" s="90">
        <f t="shared" si="6"/>
        <v>1210.9571052930155</v>
      </c>
    </row>
    <row r="95" spans="1:12" x14ac:dyDescent="0.25">
      <c r="A95" s="87">
        <v>41989</v>
      </c>
      <c r="B95" s="86">
        <v>1175.8772457360001</v>
      </c>
      <c r="C95" s="86">
        <v>1070.761715655</v>
      </c>
      <c r="D95" s="86">
        <v>858.82116074099997</v>
      </c>
      <c r="E95" s="86">
        <v>1292</v>
      </c>
      <c r="F95" s="86">
        <v>1357</v>
      </c>
      <c r="G95" s="86"/>
      <c r="H95" s="88">
        <f t="shared" si="7"/>
        <v>1224.7246893209244</v>
      </c>
      <c r="I95" s="86">
        <f t="shared" si="9"/>
        <v>1292.2960107127658</v>
      </c>
      <c r="J95" s="86"/>
      <c r="K95" s="89">
        <f t="shared" si="8"/>
        <v>0.42307692307692257</v>
      </c>
      <c r="L95" s="90">
        <f t="shared" si="6"/>
        <v>1210.2849177252249</v>
      </c>
    </row>
    <row r="96" spans="1:12" x14ac:dyDescent="0.25">
      <c r="A96" s="87">
        <v>41990</v>
      </c>
      <c r="B96" s="86">
        <v>1149.305533581</v>
      </c>
      <c r="C96" s="86">
        <v>1070.2016008349999</v>
      </c>
      <c r="D96" s="86">
        <v>817.30841761500005</v>
      </c>
      <c r="E96" s="86">
        <v>1286</v>
      </c>
      <c r="F96" s="86">
        <v>1319</v>
      </c>
      <c r="G96" s="86"/>
      <c r="H96" s="88">
        <f t="shared" si="7"/>
        <v>1200.3941180582995</v>
      </c>
      <c r="I96" s="86">
        <f t="shared" si="9"/>
        <v>1293.5591006391783</v>
      </c>
      <c r="J96" s="86"/>
      <c r="K96" s="89">
        <f t="shared" si="8"/>
        <v>0.42857142857142805</v>
      </c>
      <c r="L96" s="90">
        <f t="shared" si="6"/>
        <v>1210.4017298838025</v>
      </c>
    </row>
    <row r="97" spans="1:13" x14ac:dyDescent="0.25">
      <c r="A97" s="87">
        <v>41991</v>
      </c>
      <c r="B97" s="86">
        <v>1156.301404176</v>
      </c>
      <c r="C97" s="86">
        <v>1080.6097269899999</v>
      </c>
      <c r="D97" s="86">
        <v>802.45618239300006</v>
      </c>
      <c r="E97" s="86">
        <v>1275</v>
      </c>
      <c r="F97" s="86">
        <v>1277</v>
      </c>
      <c r="G97" s="86"/>
      <c r="H97" s="88">
        <f t="shared" si="7"/>
        <v>1182.2130882492995</v>
      </c>
      <c r="I97" s="86">
        <f t="shared" si="9"/>
        <v>1295.714639033062</v>
      </c>
      <c r="J97" s="86"/>
      <c r="K97" s="89">
        <f t="shared" si="8"/>
        <v>0.43406593406593352</v>
      </c>
      <c r="L97" s="90">
        <f t="shared" si="6"/>
        <v>1211.3508012718435</v>
      </c>
    </row>
    <row r="98" spans="1:13" x14ac:dyDescent="0.25">
      <c r="A98" s="87">
        <v>41992</v>
      </c>
      <c r="B98" s="86">
        <v>1160.9015478060003</v>
      </c>
      <c r="C98" s="86">
        <v>1088.0550510539999</v>
      </c>
      <c r="D98" s="86">
        <v>755.7034642860001</v>
      </c>
      <c r="E98" s="86">
        <v>1264</v>
      </c>
      <c r="F98" s="86">
        <v>1280</v>
      </c>
      <c r="G98" s="86"/>
      <c r="H98" s="88">
        <f t="shared" si="7"/>
        <v>1176.2496819476746</v>
      </c>
      <c r="I98" s="86">
        <f t="shared" si="9"/>
        <v>1298.4623664095702</v>
      </c>
      <c r="J98" s="86"/>
      <c r="K98" s="89">
        <f t="shared" si="8"/>
        <v>0.439560439560439</v>
      </c>
      <c r="L98" s="90">
        <f t="shared" si="6"/>
        <v>1212.8494631298186</v>
      </c>
    </row>
    <row r="99" spans="1:13" x14ac:dyDescent="0.25">
      <c r="A99" s="87">
        <v>41993</v>
      </c>
      <c r="B99" s="86">
        <v>1190.874039042</v>
      </c>
      <c r="C99" s="86">
        <v>1058.9121240960001</v>
      </c>
      <c r="D99" s="86">
        <v>727.22540883600016</v>
      </c>
      <c r="E99" s="86">
        <v>1254</v>
      </c>
      <c r="F99" s="86">
        <v>1310</v>
      </c>
      <c r="G99" s="86"/>
      <c r="H99" s="88">
        <f t="shared" si="7"/>
        <v>1181.5436205511746</v>
      </c>
      <c r="I99" s="86">
        <f t="shared" si="9"/>
        <v>1301.4421497921035</v>
      </c>
      <c r="J99" s="86"/>
      <c r="K99" s="89">
        <f t="shared" si="8"/>
        <v>0.44505494505494447</v>
      </c>
      <c r="L99" s="90">
        <f t="shared" si="6"/>
        <v>1214.5601601219164</v>
      </c>
    </row>
    <row r="100" spans="1:13" x14ac:dyDescent="0.25">
      <c r="A100" s="87">
        <v>41994</v>
      </c>
      <c r="B100" s="86">
        <v>1218.261802017</v>
      </c>
      <c r="C100" s="86">
        <v>1024.6351122359999</v>
      </c>
      <c r="D100" s="86">
        <v>710.92949880900005</v>
      </c>
      <c r="E100" s="86">
        <v>1244</v>
      </c>
      <c r="F100" s="86">
        <v>1329</v>
      </c>
      <c r="G100" s="86"/>
      <c r="H100" s="88">
        <f t="shared" si="7"/>
        <v>1183.2704756871747</v>
      </c>
      <c r="I100" s="86">
        <f t="shared" si="9"/>
        <v>1304.6868137461204</v>
      </c>
      <c r="J100" s="86"/>
      <c r="K100" s="89">
        <f t="shared" si="8"/>
        <v>0.45054945054944995</v>
      </c>
      <c r="L100" s="90">
        <f t="shared" si="6"/>
        <v>1216.5129246852564</v>
      </c>
    </row>
    <row r="101" spans="1:13" x14ac:dyDescent="0.25">
      <c r="A101" s="87">
        <v>41995</v>
      </c>
      <c r="B101" s="86">
        <v>1196.5489377299998</v>
      </c>
      <c r="C101" s="86">
        <v>998.78420969400008</v>
      </c>
      <c r="D101" s="86">
        <v>723.20679318300006</v>
      </c>
      <c r="E101" s="86">
        <v>1254</v>
      </c>
      <c r="F101" s="86">
        <v>1363</v>
      </c>
      <c r="G101" s="86"/>
      <c r="H101" s="88">
        <f t="shared" si="7"/>
        <v>1194.1096666302997</v>
      </c>
      <c r="I101" s="86">
        <f t="shared" si="9"/>
        <v>1307.6229450140033</v>
      </c>
      <c r="J101" s="86"/>
      <c r="K101" s="89">
        <f t="shared" si="8"/>
        <v>0.45604395604395542</v>
      </c>
      <c r="L101" s="90">
        <f t="shared" si="6"/>
        <v>1218.1729138852984</v>
      </c>
    </row>
    <row r="102" spans="1:13" x14ac:dyDescent="0.25">
      <c r="A102" s="87">
        <v>41996</v>
      </c>
      <c r="B102" s="86">
        <v>1196.5482948209999</v>
      </c>
      <c r="C102" s="86">
        <v>972.42984411900011</v>
      </c>
      <c r="D102" s="86">
        <v>753.98356525200018</v>
      </c>
      <c r="E102" s="86">
        <v>1293</v>
      </c>
      <c r="F102" s="86">
        <v>1432</v>
      </c>
      <c r="G102" s="86"/>
      <c r="H102" s="88">
        <f t="shared" si="7"/>
        <v>1230.2873870784247</v>
      </c>
      <c r="I102" s="86">
        <f t="shared" si="9"/>
        <v>1310.1492191014036</v>
      </c>
      <c r="J102" s="86"/>
      <c r="K102" s="89">
        <f t="shared" si="8"/>
        <v>0.4615384615384609</v>
      </c>
      <c r="L102" s="90">
        <f t="shared" si="6"/>
        <v>1219.4465808559219</v>
      </c>
    </row>
    <row r="103" spans="1:13" x14ac:dyDescent="0.25">
      <c r="A103" s="87">
        <v>41997</v>
      </c>
      <c r="B103" s="86">
        <v>1199.892564498</v>
      </c>
      <c r="C103" s="86">
        <v>976.74146789699989</v>
      </c>
      <c r="D103" s="86">
        <v>812.40441043500016</v>
      </c>
      <c r="E103" s="86">
        <v>1298</v>
      </c>
      <c r="F103" s="86">
        <v>1475</v>
      </c>
      <c r="G103" s="86"/>
      <c r="H103" s="88">
        <f t="shared" si="7"/>
        <v>1255.9219794081746</v>
      </c>
      <c r="I103" s="86">
        <f t="shared" si="9"/>
        <v>1312.4456698900785</v>
      </c>
      <c r="J103" s="86"/>
      <c r="K103" s="89">
        <f t="shared" si="8"/>
        <v>0.46703296703296637</v>
      </c>
      <c r="L103" s="90">
        <f t="shared" si="6"/>
        <v>1220.5023605983286</v>
      </c>
    </row>
    <row r="104" spans="1:13" x14ac:dyDescent="0.25">
      <c r="A104" s="87">
        <v>41998</v>
      </c>
      <c r="B104" s="86">
        <v>1211.583098436</v>
      </c>
      <c r="C104" s="86">
        <v>1030.9904869020002</v>
      </c>
      <c r="D104" s="86">
        <v>876.57831197100006</v>
      </c>
      <c r="E104" s="86">
        <v>1298</v>
      </c>
      <c r="F104" s="86">
        <v>1504</v>
      </c>
      <c r="G104" s="86"/>
      <c r="H104" s="88">
        <f t="shared" si="7"/>
        <v>1283.0611612180496</v>
      </c>
      <c r="I104" s="86">
        <f t="shared" si="9"/>
        <v>1314.9021041153494</v>
      </c>
      <c r="J104" s="86"/>
      <c r="K104" s="89">
        <f t="shared" si="8"/>
        <v>0.47252747252747185</v>
      </c>
      <c r="L104" s="90">
        <f t="shared" si="6"/>
        <v>1221.7029989335474</v>
      </c>
    </row>
    <row r="105" spans="1:13" x14ac:dyDescent="0.25">
      <c r="A105" s="87">
        <v>41999</v>
      </c>
      <c r="B105" s="86">
        <v>1211.6778685980003</v>
      </c>
      <c r="C105" s="86">
        <v>1111.1099501669999</v>
      </c>
      <c r="D105" s="86">
        <v>939.88703925000004</v>
      </c>
      <c r="E105" s="86">
        <v>1329</v>
      </c>
      <c r="F105" s="86">
        <v>1290</v>
      </c>
      <c r="G105" s="86"/>
      <c r="H105" s="88">
        <f t="shared" si="7"/>
        <v>1228.5015313062995</v>
      </c>
      <c r="I105" s="86">
        <f t="shared" si="9"/>
        <v>1317.1093879393325</v>
      </c>
      <c r="J105" s="86"/>
      <c r="K105" s="89">
        <f t="shared" si="8"/>
        <v>0.47802197802197732</v>
      </c>
      <c r="L105" s="90">
        <f t="shared" si="6"/>
        <v>1222.6683027052211</v>
      </c>
    </row>
    <row r="106" spans="1:13" x14ac:dyDescent="0.25">
      <c r="A106" s="87">
        <v>42000</v>
      </c>
      <c r="B106" s="86">
        <v>1243.2310995270002</v>
      </c>
      <c r="C106" s="86">
        <v>1150.14711225</v>
      </c>
      <c r="D106" s="86">
        <v>970.54841375700016</v>
      </c>
      <c r="E106" s="86">
        <v>1362</v>
      </c>
      <c r="F106" s="86">
        <v>1530</v>
      </c>
      <c r="G106" s="86"/>
      <c r="H106" s="88">
        <f t="shared" si="7"/>
        <v>1339.4080022461744</v>
      </c>
      <c r="I106" s="86">
        <f t="shared" si="9"/>
        <v>1319.3891402822578</v>
      </c>
      <c r="J106" s="86"/>
      <c r="K106" s="89">
        <f t="shared" si="8"/>
        <v>0.4835164835164828</v>
      </c>
      <c r="L106" s="90">
        <f t="shared" si="6"/>
        <v>1223.6971806573908</v>
      </c>
    </row>
    <row r="107" spans="1:13" x14ac:dyDescent="0.25">
      <c r="A107" s="87">
        <v>42001</v>
      </c>
      <c r="B107" s="86">
        <v>1254.8826178259999</v>
      </c>
      <c r="C107" s="86">
        <v>1151.382710157</v>
      </c>
      <c r="D107" s="86">
        <v>968.53515952200019</v>
      </c>
      <c r="E107" s="86">
        <v>1372</v>
      </c>
      <c r="F107" s="86">
        <v>1543</v>
      </c>
      <c r="G107" s="86"/>
      <c r="H107" s="88">
        <f t="shared" si="7"/>
        <v>1348.1422349925494</v>
      </c>
      <c r="I107" s="86">
        <f t="shared" si="9"/>
        <v>1322.5005851273161</v>
      </c>
      <c r="J107" s="86"/>
      <c r="K107" s="89">
        <f t="shared" si="8"/>
        <v>0.48901098901098827</v>
      </c>
      <c r="L107" s="90">
        <f t="shared" si="6"/>
        <v>1225.4929872622081</v>
      </c>
    </row>
    <row r="108" spans="1:13" x14ac:dyDescent="0.25">
      <c r="A108" s="87">
        <v>42002</v>
      </c>
      <c r="B108" s="86">
        <v>1271.4919672409999</v>
      </c>
      <c r="C108" s="86">
        <v>1129.1075836800001</v>
      </c>
      <c r="D108" s="86">
        <v>947.58428050500004</v>
      </c>
      <c r="E108" s="86">
        <v>1377</v>
      </c>
      <c r="F108" s="86">
        <v>1558</v>
      </c>
      <c r="G108" s="86"/>
      <c r="H108" s="88">
        <f t="shared" si="7"/>
        <v>1351.6901529826744</v>
      </c>
      <c r="I108" s="86">
        <f t="shared" si="9"/>
        <v>1326.3221851315577</v>
      </c>
      <c r="J108" s="86"/>
      <c r="K108" s="89">
        <f t="shared" si="8"/>
        <v>0.49450549450549375</v>
      </c>
      <c r="L108" s="90">
        <f t="shared" si="6"/>
        <v>1227.9411439267444</v>
      </c>
    </row>
    <row r="109" spans="1:13" x14ac:dyDescent="0.25">
      <c r="A109" s="87">
        <v>42003</v>
      </c>
      <c r="B109" s="86">
        <v>1291.3335145439999</v>
      </c>
      <c r="C109" s="86">
        <v>1119.900568149</v>
      </c>
      <c r="D109" s="86">
        <v>967.21313039100005</v>
      </c>
      <c r="E109" s="86">
        <v>1404</v>
      </c>
      <c r="F109" s="86">
        <v>1567</v>
      </c>
      <c r="G109" s="86"/>
      <c r="H109" s="88">
        <f t="shared" si="7"/>
        <v>1365.5980756899244</v>
      </c>
      <c r="I109" s="86">
        <f t="shared" si="9"/>
        <v>1330.6764231832574</v>
      </c>
      <c r="J109" s="86"/>
      <c r="K109" s="89">
        <f t="shared" si="8"/>
        <v>0.49999999999999922</v>
      </c>
      <c r="L109" s="90">
        <f t="shared" si="6"/>
        <v>1230.8756914445132</v>
      </c>
    </row>
    <row r="110" spans="1:13" x14ac:dyDescent="0.25">
      <c r="A110" s="87">
        <v>42004</v>
      </c>
      <c r="B110" s="86">
        <v>1290.7909680749999</v>
      </c>
      <c r="C110" s="86">
        <v>1136.8047855960001</v>
      </c>
      <c r="D110" s="86">
        <v>1021.625339658</v>
      </c>
      <c r="E110" s="86">
        <v>1425</v>
      </c>
      <c r="F110" s="86">
        <v>1562</v>
      </c>
      <c r="G110" s="86"/>
      <c r="H110" s="88">
        <f t="shared" si="7"/>
        <v>1377.8198107205494</v>
      </c>
      <c r="I110" s="86">
        <f t="shared" si="9"/>
        <v>1335.1712439585158</v>
      </c>
      <c r="J110" s="86"/>
      <c r="K110" s="89">
        <f t="shared" si="8"/>
        <v>0.5054945054945047</v>
      </c>
      <c r="L110" s="90">
        <f t="shared" si="6"/>
        <v>1233.9329848012219</v>
      </c>
    </row>
    <row r="111" spans="1:13" x14ac:dyDescent="0.25">
      <c r="A111" s="87">
        <v>42005</v>
      </c>
      <c r="B111" s="86">
        <v>1301.4253725299998</v>
      </c>
      <c r="C111" s="86">
        <v>1185.8893927710001</v>
      </c>
      <c r="D111" s="86">
        <v>1085.243886021</v>
      </c>
      <c r="E111" s="86">
        <v>1435</v>
      </c>
      <c r="F111" s="83">
        <v>1551</v>
      </c>
      <c r="G111" s="91"/>
      <c r="H111" s="88">
        <f t="shared" si="7"/>
        <v>1391.6120054696744</v>
      </c>
      <c r="I111" s="86">
        <f t="shared" si="9"/>
        <v>1340.6279466350572</v>
      </c>
      <c r="J111" s="86"/>
      <c r="K111" s="89">
        <f t="shared" si="8"/>
        <v>0.51098901098901017</v>
      </c>
      <c r="L111" s="90">
        <f t="shared" si="6"/>
        <v>1237.871024351766</v>
      </c>
      <c r="M111" s="86"/>
    </row>
    <row r="112" spans="1:13" x14ac:dyDescent="0.25">
      <c r="A112" s="87">
        <v>42006</v>
      </c>
      <c r="B112" s="86">
        <v>1312.3521610799999</v>
      </c>
      <c r="C112" s="86">
        <v>1237.2372059100001</v>
      </c>
      <c r="D112" s="86">
        <v>1127.2033998449999</v>
      </c>
      <c r="E112" s="86">
        <v>1428</v>
      </c>
      <c r="F112" s="83">
        <v>1587</v>
      </c>
      <c r="G112" s="91"/>
      <c r="H112" s="88">
        <f t="shared" si="7"/>
        <v>1416.3912699087994</v>
      </c>
      <c r="I112" s="86">
        <f t="shared" si="9"/>
        <v>1346.2717863968076</v>
      </c>
      <c r="J112" s="86"/>
      <c r="K112" s="89">
        <f t="shared" si="8"/>
        <v>0.51648351648351565</v>
      </c>
      <c r="L112" s="90">
        <f t="shared" si="6"/>
        <v>1241.9727084396925</v>
      </c>
      <c r="M112" s="86"/>
    </row>
    <row r="113" spans="1:13" x14ac:dyDescent="0.25">
      <c r="A113" s="87">
        <v>42007</v>
      </c>
      <c r="B113" s="86">
        <v>1325.6365024199999</v>
      </c>
      <c r="C113" s="86">
        <v>1259.4277426559997</v>
      </c>
      <c r="D113" s="86">
        <v>1151.7180927089998</v>
      </c>
      <c r="E113" s="86">
        <v>1439</v>
      </c>
      <c r="F113" s="83">
        <v>1624</v>
      </c>
      <c r="G113" s="91"/>
      <c r="H113" s="88">
        <f t="shared" si="7"/>
        <v>1440.5149662775493</v>
      </c>
      <c r="I113" s="86">
        <f t="shared" si="9"/>
        <v>1351.4872511903784</v>
      </c>
      <c r="J113" s="86"/>
      <c r="K113" s="89">
        <f t="shared" si="8"/>
        <v>0.52197802197802112</v>
      </c>
      <c r="L113" s="90">
        <f t="shared" si="6"/>
        <v>1245.6702548746484</v>
      </c>
      <c r="M113" s="86"/>
    </row>
    <row r="114" spans="1:13" x14ac:dyDescent="0.25">
      <c r="A114" s="87">
        <v>42008</v>
      </c>
      <c r="B114" s="86">
        <v>1333.17775059</v>
      </c>
      <c r="C114" s="86">
        <v>1253.8860895319999</v>
      </c>
      <c r="D114" s="86">
        <v>1180.917865824</v>
      </c>
      <c r="E114" s="86">
        <v>1418</v>
      </c>
      <c r="F114" s="83">
        <v>1636</v>
      </c>
      <c r="G114" s="91"/>
      <c r="H114" s="88">
        <f t="shared" si="7"/>
        <v>1443.6648872976743</v>
      </c>
      <c r="I114" s="86">
        <f t="shared" si="9"/>
        <v>1355.7499042008656</v>
      </c>
      <c r="J114" s="86"/>
      <c r="K114" s="89">
        <f t="shared" si="8"/>
        <v>0.5274725274725266</v>
      </c>
      <c r="L114" s="90">
        <f t="shared" si="6"/>
        <v>1248.4817799124455</v>
      </c>
      <c r="M114" s="86"/>
    </row>
    <row r="115" spans="1:13" x14ac:dyDescent="0.25">
      <c r="A115" s="87">
        <v>42009</v>
      </c>
      <c r="B115" s="86">
        <v>1328.371525842</v>
      </c>
      <c r="C115" s="86">
        <v>1244.102825169</v>
      </c>
      <c r="D115" s="86">
        <v>1193.3143720619998</v>
      </c>
      <c r="E115" s="86">
        <v>1403</v>
      </c>
      <c r="F115" s="83">
        <v>1640</v>
      </c>
      <c r="G115" s="91"/>
      <c r="H115" s="88">
        <f t="shared" si="7"/>
        <v>1441.1407644385492</v>
      </c>
      <c r="I115" s="86">
        <f t="shared" si="9"/>
        <v>1358.8138384329452</v>
      </c>
      <c r="J115" s="86"/>
      <c r="K115" s="89">
        <f t="shared" si="8"/>
        <v>0.53296703296703207</v>
      </c>
      <c r="L115" s="90">
        <f t="shared" si="6"/>
        <v>1250.1833914593226</v>
      </c>
      <c r="M115" s="86"/>
    </row>
    <row r="116" spans="1:13" x14ac:dyDescent="0.25">
      <c r="A116" s="87">
        <v>42010</v>
      </c>
      <c r="B116" s="86">
        <v>1327.2353881800002</v>
      </c>
      <c r="C116" s="86">
        <v>1216.3091015699999</v>
      </c>
      <c r="D116" s="86">
        <v>1200.7831295219999</v>
      </c>
      <c r="E116" s="86">
        <v>1405</v>
      </c>
      <c r="F116" s="83">
        <v>1648</v>
      </c>
      <c r="G116" s="91"/>
      <c r="H116" s="88">
        <f t="shared" si="7"/>
        <v>1441.9581264634244</v>
      </c>
      <c r="I116" s="86">
        <f t="shared" si="9"/>
        <v>1360.2534564511705</v>
      </c>
      <c r="J116" s="86"/>
      <c r="K116" s="89">
        <f t="shared" si="8"/>
        <v>0.53846153846153755</v>
      </c>
      <c r="L116" s="90">
        <f t="shared" si="6"/>
        <v>1250.3868311224223</v>
      </c>
      <c r="M116" s="86"/>
    </row>
    <row r="117" spans="1:13" x14ac:dyDescent="0.25">
      <c r="A117" s="87">
        <v>42011</v>
      </c>
      <c r="B117" s="86">
        <v>1325.2094458620002</v>
      </c>
      <c r="C117" s="86">
        <v>1193.2543320059999</v>
      </c>
      <c r="D117" s="86">
        <v>1204.4362631729998</v>
      </c>
      <c r="E117" s="86">
        <v>1425</v>
      </c>
      <c r="F117" s="83">
        <v>1636</v>
      </c>
      <c r="G117" s="91"/>
      <c r="H117" s="88">
        <f t="shared" si="7"/>
        <v>1439.7796791845494</v>
      </c>
      <c r="I117" s="86">
        <f t="shared" si="9"/>
        <v>1359.5479834427288</v>
      </c>
      <c r="J117" s="86"/>
      <c r="K117" s="89">
        <f t="shared" si="8"/>
        <v>0.54395604395604302</v>
      </c>
      <c r="L117" s="90">
        <f t="shared" si="6"/>
        <v>1248.6178320464403</v>
      </c>
      <c r="M117" s="86"/>
    </row>
    <row r="118" spans="1:13" x14ac:dyDescent="0.25">
      <c r="A118" s="87">
        <v>42012</v>
      </c>
      <c r="B118" s="86">
        <v>1330.2976565609999</v>
      </c>
      <c r="C118" s="86">
        <v>1208.5200140729999</v>
      </c>
      <c r="D118" s="86">
        <v>1181.5871810579999</v>
      </c>
      <c r="E118" s="86">
        <v>1430</v>
      </c>
      <c r="F118" s="83">
        <v>1640</v>
      </c>
      <c r="G118" s="91"/>
      <c r="H118" s="88">
        <f t="shared" si="7"/>
        <v>1442.2177805159245</v>
      </c>
      <c r="I118" s="86">
        <f t="shared" si="9"/>
        <v>1357.0349587154456</v>
      </c>
      <c r="J118" s="86"/>
      <c r="K118" s="89">
        <f t="shared" si="8"/>
        <v>0.5494505494505485</v>
      </c>
      <c r="L118" s="90">
        <f t="shared" si="6"/>
        <v>1245.191418161975</v>
      </c>
      <c r="M118" s="86"/>
    </row>
    <row r="119" spans="1:13" x14ac:dyDescent="0.25">
      <c r="A119" s="87">
        <v>42013</v>
      </c>
      <c r="B119" s="86">
        <v>1315.2580858589999</v>
      </c>
      <c r="C119" s="86">
        <v>1239.5216483309998</v>
      </c>
      <c r="D119" s="86">
        <v>1140.8353519350001</v>
      </c>
      <c r="E119" s="86">
        <v>1423</v>
      </c>
      <c r="F119" s="83">
        <v>1632</v>
      </c>
      <c r="G119" s="91"/>
      <c r="H119" s="88">
        <f t="shared" si="7"/>
        <v>1434.3690598200494</v>
      </c>
      <c r="I119" s="86">
        <f t="shared" si="9"/>
        <v>1352.7023667211533</v>
      </c>
      <c r="J119" s="86"/>
      <c r="K119" s="89">
        <f t="shared" si="8"/>
        <v>0.55494505494505397</v>
      </c>
      <c r="L119" s="90">
        <f t="shared" si="6"/>
        <v>1240.101043337497</v>
      </c>
      <c r="M119" s="86"/>
    </row>
    <row r="120" spans="1:13" x14ac:dyDescent="0.25">
      <c r="A120" s="87">
        <v>42014</v>
      </c>
      <c r="B120" s="86">
        <v>1305.7131860760001</v>
      </c>
      <c r="C120" s="86">
        <v>1260.4921894080001</v>
      </c>
      <c r="D120" s="86">
        <v>1141.639910931</v>
      </c>
      <c r="E120" s="86">
        <v>1387</v>
      </c>
      <c r="F120" s="83">
        <v>1584</v>
      </c>
      <c r="G120" s="91"/>
      <c r="H120" s="88">
        <f t="shared" si="7"/>
        <v>1408.8978348562994</v>
      </c>
      <c r="I120" s="86">
        <f t="shared" si="9"/>
        <v>1349.3028860618454</v>
      </c>
      <c r="J120" s="86"/>
      <c r="K120" s="89">
        <f t="shared" si="8"/>
        <v>0.56043956043955945</v>
      </c>
      <c r="L120" s="90">
        <f t="shared" si="6"/>
        <v>1235.8724786071959</v>
      </c>
      <c r="M120" s="86"/>
    </row>
    <row r="121" spans="1:13" x14ac:dyDescent="0.25">
      <c r="A121" s="87">
        <v>42015</v>
      </c>
      <c r="B121" s="86">
        <v>1302.073111578</v>
      </c>
      <c r="C121" s="86">
        <v>1270.4353761989998</v>
      </c>
      <c r="D121" s="86">
        <v>1153.930804137</v>
      </c>
      <c r="E121" s="86">
        <v>1344</v>
      </c>
      <c r="F121" s="83">
        <v>1538</v>
      </c>
      <c r="G121" s="91"/>
      <c r="H121" s="88">
        <f t="shared" si="7"/>
        <v>1383.2220855436744</v>
      </c>
      <c r="I121" s="86">
        <f t="shared" si="9"/>
        <v>1341.9344726811871</v>
      </c>
      <c r="J121" s="86"/>
      <c r="K121" s="89">
        <f t="shared" si="8"/>
        <v>0.56593406593406492</v>
      </c>
      <c r="L121" s="90">
        <f t="shared" si="6"/>
        <v>1228.0175078299546</v>
      </c>
      <c r="M121" s="86"/>
    </row>
    <row r="122" spans="1:13" x14ac:dyDescent="0.25">
      <c r="A122" s="87">
        <v>42016</v>
      </c>
      <c r="B122" s="86">
        <v>1292.5505335620001</v>
      </c>
      <c r="C122" s="86">
        <v>1292.2201461330001</v>
      </c>
      <c r="D122" s="86">
        <v>1145.3016358289999</v>
      </c>
      <c r="E122" s="86">
        <v>1328</v>
      </c>
      <c r="F122" s="83">
        <v>1516</v>
      </c>
      <c r="G122" s="91"/>
      <c r="H122" s="88">
        <f t="shared" si="7"/>
        <v>1371.4262134949245</v>
      </c>
      <c r="I122" s="86">
        <f t="shared" si="9"/>
        <v>1334.3677152237749</v>
      </c>
      <c r="J122" s="86"/>
      <c r="K122" s="89">
        <f t="shared" si="8"/>
        <v>0.5714285714285704</v>
      </c>
      <c r="L122" s="90">
        <f t="shared" si="6"/>
        <v>1219.9933396331658</v>
      </c>
      <c r="M122" s="86"/>
    </row>
    <row r="123" spans="1:13" x14ac:dyDescent="0.25">
      <c r="A123" s="87">
        <v>42017</v>
      </c>
      <c r="B123" s="86">
        <v>1287.3943153110001</v>
      </c>
      <c r="C123" s="86">
        <v>1301.0524138860001</v>
      </c>
      <c r="D123" s="86">
        <v>1153.4692606680001</v>
      </c>
      <c r="E123" s="86">
        <v>1337</v>
      </c>
      <c r="F123" s="83">
        <v>1507</v>
      </c>
      <c r="G123" s="91"/>
      <c r="H123" s="88">
        <f t="shared" si="7"/>
        <v>1371.7816727875495</v>
      </c>
      <c r="I123" s="86">
        <f t="shared" si="9"/>
        <v>1326.3681516134041</v>
      </c>
      <c r="J123" s="86"/>
      <c r="K123" s="89">
        <f t="shared" si="8"/>
        <v>0.57692307692307587</v>
      </c>
      <c r="L123" s="90">
        <f t="shared" si="6"/>
        <v>1211.5862923391674</v>
      </c>
      <c r="M123" s="86"/>
    </row>
    <row r="124" spans="1:13" x14ac:dyDescent="0.25">
      <c r="A124" s="87">
        <v>42018</v>
      </c>
      <c r="B124" s="86">
        <v>1257.099448596</v>
      </c>
      <c r="C124" s="86">
        <v>1274.5201558650001</v>
      </c>
      <c r="D124" s="86">
        <v>1173.0883899149999</v>
      </c>
      <c r="E124" s="86">
        <v>1365</v>
      </c>
      <c r="F124" s="83">
        <v>1497</v>
      </c>
      <c r="G124" s="91"/>
      <c r="H124" s="88">
        <f t="shared" si="7"/>
        <v>1370.3806733514245</v>
      </c>
      <c r="I124" s="86">
        <f t="shared" si="9"/>
        <v>1317.2802937390452</v>
      </c>
      <c r="J124" s="86"/>
      <c r="K124" s="89">
        <f t="shared" si="8"/>
        <v>0.58241758241758135</v>
      </c>
      <c r="L124" s="90">
        <f t="shared" si="6"/>
        <v>1202.1992131321729</v>
      </c>
      <c r="M124" s="86"/>
    </row>
    <row r="125" spans="1:13" x14ac:dyDescent="0.25">
      <c r="A125" s="87">
        <v>42019</v>
      </c>
      <c r="B125" s="86">
        <v>1226.872668948</v>
      </c>
      <c r="C125" s="86">
        <v>1259.5397664569998</v>
      </c>
      <c r="D125" s="86">
        <v>1194.8046727889998</v>
      </c>
      <c r="E125" s="86">
        <v>1377</v>
      </c>
      <c r="F125" s="83">
        <v>1468</v>
      </c>
      <c r="G125" s="91"/>
      <c r="H125" s="88">
        <f t="shared" si="7"/>
        <v>1359.5693125786745</v>
      </c>
      <c r="I125" s="86">
        <f t="shared" si="9"/>
        <v>1308.1221125639624</v>
      </c>
      <c r="J125" s="86"/>
      <c r="K125" s="89">
        <f t="shared" si="8"/>
        <v>0.58791208791208682</v>
      </c>
      <c r="L125" s="90">
        <f t="shared" si="6"/>
        <v>1192.762992197745</v>
      </c>
      <c r="M125" s="86"/>
    </row>
    <row r="126" spans="1:13" x14ac:dyDescent="0.25">
      <c r="A126" s="87">
        <v>42020</v>
      </c>
      <c r="B126" s="86">
        <v>1177.947932586</v>
      </c>
      <c r="C126" s="86">
        <v>1279.0903414979998</v>
      </c>
      <c r="D126" s="86">
        <v>1210.3859203169998</v>
      </c>
      <c r="E126" s="86">
        <v>1378</v>
      </c>
      <c r="F126" s="83">
        <v>1484</v>
      </c>
      <c r="G126" s="91"/>
      <c r="H126" s="88">
        <f t="shared" si="7"/>
        <v>1364.0951983545494</v>
      </c>
      <c r="I126" s="86">
        <f t="shared" si="9"/>
        <v>1297.1855528771996</v>
      </c>
      <c r="J126" s="86"/>
      <c r="K126" s="89">
        <f t="shared" si="8"/>
        <v>0.5934065934065923</v>
      </c>
      <c r="L126" s="90">
        <f t="shared" si="6"/>
        <v>1181.7217838848337</v>
      </c>
      <c r="M126" s="86"/>
    </row>
    <row r="127" spans="1:13" x14ac:dyDescent="0.25">
      <c r="A127" s="87">
        <v>42021</v>
      </c>
      <c r="B127" s="86">
        <v>1121.312422725</v>
      </c>
      <c r="C127" s="86">
        <v>1265.424489234</v>
      </c>
      <c r="D127" s="86">
        <v>1215.1519444199998</v>
      </c>
      <c r="E127" s="86">
        <v>1392</v>
      </c>
      <c r="F127" s="83">
        <v>1463</v>
      </c>
      <c r="G127" s="91"/>
      <c r="H127" s="88">
        <f t="shared" si="7"/>
        <v>1351.5282811017994</v>
      </c>
      <c r="I127" s="86">
        <f t="shared" si="9"/>
        <v>1284.9089905237581</v>
      </c>
      <c r="J127" s="86"/>
      <c r="K127" s="89">
        <f t="shared" si="8"/>
        <v>0.59890109890109777</v>
      </c>
      <c r="L127" s="90">
        <f t="shared" si="6"/>
        <v>1169.4789795618713</v>
      </c>
      <c r="M127" s="86"/>
    </row>
    <row r="128" spans="1:13" x14ac:dyDescent="0.25">
      <c r="A128" s="87">
        <v>42022</v>
      </c>
      <c r="B128" s="86">
        <v>1079.1556975650001</v>
      </c>
      <c r="C128" s="86">
        <v>1225.2494550389999</v>
      </c>
      <c r="D128" s="86">
        <v>1193.9664609989998</v>
      </c>
      <c r="E128" s="86">
        <v>1388</v>
      </c>
      <c r="F128" s="83">
        <v>1450</v>
      </c>
      <c r="G128" s="91"/>
      <c r="H128" s="88">
        <f t="shared" si="7"/>
        <v>1332.7136257547993</v>
      </c>
      <c r="I128" s="86">
        <f t="shared" si="9"/>
        <v>1271.9011266807122</v>
      </c>
      <c r="J128" s="86"/>
      <c r="K128" s="89">
        <f t="shared" si="8"/>
        <v>0.60439560439560325</v>
      </c>
      <c r="L128" s="90">
        <f t="shared" si="6"/>
        <v>1156.5914091519664</v>
      </c>
      <c r="M128" s="86"/>
    </row>
    <row r="129" spans="1:13" x14ac:dyDescent="0.25">
      <c r="A129" s="87">
        <v>42023</v>
      </c>
      <c r="B129" s="86">
        <v>1035.578950476</v>
      </c>
      <c r="C129" s="86">
        <v>1195.2617251949998</v>
      </c>
      <c r="D129" s="86">
        <v>1160.2076188199999</v>
      </c>
      <c r="E129" s="86">
        <v>1377</v>
      </c>
      <c r="F129" s="83">
        <v>1431</v>
      </c>
      <c r="G129" s="91"/>
      <c r="H129" s="88">
        <f t="shared" si="7"/>
        <v>1309.4232108657993</v>
      </c>
      <c r="I129" s="86">
        <f t="shared" si="9"/>
        <v>1258.7636841511244</v>
      </c>
      <c r="J129" s="86"/>
      <c r="K129" s="89">
        <f t="shared" si="8"/>
        <v>0.60989010989010872</v>
      </c>
      <c r="L129" s="90">
        <f t="shared" si="6"/>
        <v>1143.6075559032333</v>
      </c>
      <c r="M129" s="86"/>
    </row>
    <row r="130" spans="1:13" x14ac:dyDescent="0.25">
      <c r="A130" s="87">
        <v>42024</v>
      </c>
      <c r="B130" s="86">
        <v>992.27396175600006</v>
      </c>
      <c r="C130" s="86">
        <v>1145.1701813520001</v>
      </c>
      <c r="D130" s="86">
        <v>1112.7264856530001</v>
      </c>
      <c r="E130" s="86">
        <v>1372</v>
      </c>
      <c r="F130" s="83">
        <v>1390</v>
      </c>
      <c r="G130" s="91"/>
      <c r="H130" s="88">
        <f t="shared" si="7"/>
        <v>1275.1885026495493</v>
      </c>
      <c r="I130" s="86">
        <f t="shared" si="9"/>
        <v>1245.408968599487</v>
      </c>
      <c r="J130" s="86"/>
      <c r="K130" s="89">
        <f t="shared" si="8"/>
        <v>0.6153846153846142</v>
      </c>
      <c r="L130" s="90">
        <f t="shared" si="6"/>
        <v>1130.4481407287653</v>
      </c>
      <c r="M130" s="86"/>
    </row>
    <row r="131" spans="1:13" x14ac:dyDescent="0.25">
      <c r="A131" s="87">
        <v>42025</v>
      </c>
      <c r="B131" s="86">
        <v>932.89790157599998</v>
      </c>
      <c r="C131" s="86">
        <v>1097.7797660580002</v>
      </c>
      <c r="D131" s="86">
        <v>1077.3705973469998</v>
      </c>
      <c r="E131" s="86">
        <v>1353</v>
      </c>
      <c r="F131" s="83">
        <v>1349</v>
      </c>
      <c r="G131" s="91"/>
      <c r="H131" s="88">
        <f t="shared" si="7"/>
        <v>1237.2982071770493</v>
      </c>
      <c r="I131" s="86">
        <f t="shared" si="9"/>
        <v>1231.5293649844245</v>
      </c>
      <c r="J131" s="86"/>
      <c r="K131" s="89">
        <f t="shared" si="8"/>
        <v>0.62087912087911967</v>
      </c>
      <c r="L131" s="90">
        <f t="shared" si="6"/>
        <v>1116.8347345641721</v>
      </c>
      <c r="M131" s="86"/>
    </row>
    <row r="132" spans="1:13" x14ac:dyDescent="0.25">
      <c r="A132" s="87">
        <v>42026</v>
      </c>
      <c r="B132" s="86">
        <v>891.95504487299991</v>
      </c>
      <c r="C132" s="86">
        <v>1069.7802076980001</v>
      </c>
      <c r="D132" s="86">
        <v>1068.9129295949999</v>
      </c>
      <c r="E132" s="86">
        <v>1360</v>
      </c>
      <c r="F132" s="83">
        <v>1295</v>
      </c>
      <c r="G132" s="91"/>
      <c r="H132" s="88">
        <f t="shared" si="7"/>
        <v>1209.1231968251743</v>
      </c>
      <c r="I132" s="86">
        <f t="shared" si="9"/>
        <v>1216.900216893345</v>
      </c>
      <c r="J132" s="86"/>
      <c r="K132" s="89">
        <f t="shared" si="8"/>
        <v>0.62637362637362515</v>
      </c>
      <c r="L132" s="90">
        <f t="shared" si="6"/>
        <v>1102.5650866247947</v>
      </c>
      <c r="M132" s="86"/>
    </row>
    <row r="133" spans="1:13" x14ac:dyDescent="0.25">
      <c r="A133" s="87">
        <v>42027</v>
      </c>
      <c r="B133" s="86">
        <v>871.85106803100007</v>
      </c>
      <c r="C133" s="86">
        <v>1038.539111181</v>
      </c>
      <c r="D133" s="86">
        <v>1095.5223290699998</v>
      </c>
      <c r="E133" s="86">
        <v>1327</v>
      </c>
      <c r="F133" s="83">
        <v>1249</v>
      </c>
      <c r="G133" s="91"/>
      <c r="H133" s="88">
        <f t="shared" si="7"/>
        <v>1180.5312375896742</v>
      </c>
      <c r="I133" s="86">
        <f t="shared" si="9"/>
        <v>1201.3706689191326</v>
      </c>
      <c r="J133" s="86"/>
      <c r="K133" s="89">
        <f t="shared" si="8"/>
        <v>0.63186813186813062</v>
      </c>
      <c r="L133" s="90">
        <f t="shared" si="6"/>
        <v>1087.5044928814677</v>
      </c>
      <c r="M133" s="86"/>
    </row>
    <row r="134" spans="1:13" x14ac:dyDescent="0.25">
      <c r="A134" s="87">
        <v>42028</v>
      </c>
      <c r="B134" s="86">
        <v>865.71325691399989</v>
      </c>
      <c r="C134" s="86">
        <v>992.94755350200012</v>
      </c>
      <c r="D134" s="86">
        <v>1103.669008263</v>
      </c>
      <c r="E134" s="86">
        <v>1275</v>
      </c>
      <c r="F134" s="83">
        <v>1225</v>
      </c>
      <c r="G134" s="91"/>
      <c r="H134" s="88">
        <f t="shared" si="7"/>
        <v>1153.0834013892993</v>
      </c>
      <c r="I134" s="86">
        <f t="shared" si="9"/>
        <v>1185.7196756030285</v>
      </c>
      <c r="J134" s="86"/>
      <c r="K134" s="89">
        <f t="shared" si="8"/>
        <v>0.6373626373626361</v>
      </c>
      <c r="L134" s="90">
        <f t="shared" si="6"/>
        <v>1072.3596626607612</v>
      </c>
      <c r="M134" s="86"/>
    </row>
    <row r="135" spans="1:13" x14ac:dyDescent="0.25">
      <c r="A135" s="87">
        <v>42029</v>
      </c>
      <c r="B135" s="86">
        <v>888.83597804399994</v>
      </c>
      <c r="C135" s="86">
        <v>943.85205649200009</v>
      </c>
      <c r="D135" s="86">
        <v>1081.1114652449999</v>
      </c>
      <c r="E135" s="86">
        <v>1220</v>
      </c>
      <c r="F135" s="83">
        <v>1207</v>
      </c>
      <c r="G135" s="91"/>
      <c r="H135" s="88">
        <f t="shared" si="7"/>
        <v>1126.5171115270493</v>
      </c>
      <c r="I135" s="86">
        <f t="shared" si="9"/>
        <v>1170.4811184324492</v>
      </c>
      <c r="J135" s="86"/>
      <c r="K135" s="89">
        <f t="shared" si="8"/>
        <v>0.64285714285714157</v>
      </c>
      <c r="L135" s="90">
        <f t="shared" si="6"/>
        <v>1057.6132962978918</v>
      </c>
      <c r="M135" s="86"/>
    </row>
    <row r="136" spans="1:13" x14ac:dyDescent="0.25">
      <c r="A136" s="87">
        <v>42030</v>
      </c>
      <c r="B136" s="86">
        <v>900.68382064499997</v>
      </c>
      <c r="C136" s="86">
        <v>901.04788011900007</v>
      </c>
      <c r="D136" s="86">
        <v>1067.775713412</v>
      </c>
      <c r="E136" s="86">
        <v>1232</v>
      </c>
      <c r="F136" s="83">
        <v>1192</v>
      </c>
      <c r="G136" s="91"/>
      <c r="H136" s="88">
        <f t="shared" si="7"/>
        <v>1118.3556008264243</v>
      </c>
      <c r="I136" s="86">
        <f t="shared" si="9"/>
        <v>1155.8139837959241</v>
      </c>
      <c r="J136" s="86"/>
      <c r="K136" s="89">
        <f t="shared" si="8"/>
        <v>0.64835164835164705</v>
      </c>
      <c r="L136" s="90">
        <f t="shared" si="6"/>
        <v>1043.4078985586284</v>
      </c>
      <c r="M136" s="86"/>
    </row>
    <row r="137" spans="1:13" x14ac:dyDescent="0.25">
      <c r="A137" s="87">
        <v>42031</v>
      </c>
      <c r="B137" s="86">
        <v>898.69928787899994</v>
      </c>
      <c r="C137" s="86">
        <v>829.28955553499998</v>
      </c>
      <c r="D137" s="86">
        <v>1063.789854312</v>
      </c>
      <c r="E137" s="86">
        <v>1282</v>
      </c>
      <c r="F137" s="83">
        <v>1192</v>
      </c>
      <c r="G137" s="91"/>
      <c r="H137" s="88">
        <f t="shared" si="7"/>
        <v>1121.1395112701744</v>
      </c>
      <c r="I137" s="86">
        <f t="shared" si="9"/>
        <v>1140.919775468145</v>
      </c>
      <c r="J137" s="86"/>
      <c r="K137" s="89">
        <f t="shared" si="8"/>
        <v>0.65384615384615252</v>
      </c>
      <c r="L137" s="90">
        <f t="shared" si="6"/>
        <v>1029.0218744126155</v>
      </c>
      <c r="M137" s="86"/>
    </row>
    <row r="138" spans="1:13" x14ac:dyDescent="0.25">
      <c r="A138" s="87">
        <v>42032</v>
      </c>
      <c r="B138" s="86">
        <v>904.99103352600002</v>
      </c>
      <c r="C138" s="86">
        <v>769.31194215300002</v>
      </c>
      <c r="D138" s="86">
        <v>1093.9855892579999</v>
      </c>
      <c r="E138" s="86">
        <v>1307</v>
      </c>
      <c r="F138" s="83">
        <v>1158</v>
      </c>
      <c r="G138" s="91"/>
      <c r="H138" s="88">
        <f t="shared" si="7"/>
        <v>1111.7032446715493</v>
      </c>
      <c r="I138" s="86">
        <f t="shared" si="9"/>
        <v>1125.2303497594157</v>
      </c>
      <c r="J138" s="86"/>
      <c r="K138" s="89">
        <f t="shared" si="8"/>
        <v>0.659340659340658</v>
      </c>
      <c r="L138" s="90">
        <f t="shared" si="6"/>
        <v>1013.9438316513418</v>
      </c>
      <c r="M138" s="86"/>
    </row>
    <row r="139" spans="1:13" x14ac:dyDescent="0.25">
      <c r="A139" s="87">
        <v>42033</v>
      </c>
      <c r="B139" s="86">
        <v>893.24664366000002</v>
      </c>
      <c r="C139" s="86">
        <v>758.015258937</v>
      </c>
      <c r="D139" s="86">
        <v>1150.0994206409998</v>
      </c>
      <c r="E139" s="86">
        <v>1283</v>
      </c>
      <c r="F139" s="83">
        <v>1113</v>
      </c>
      <c r="G139" s="91"/>
      <c r="H139" s="88">
        <f t="shared" si="7"/>
        <v>1092.9623394591742</v>
      </c>
      <c r="I139" s="86">
        <f t="shared" si="9"/>
        <v>1108.7689619680909</v>
      </c>
      <c r="J139" s="86"/>
      <c r="K139" s="89">
        <f t="shared" si="8"/>
        <v>0.66483516483516347</v>
      </c>
      <c r="L139" s="90">
        <f t="shared" si="6"/>
        <v>998.19667262896564</v>
      </c>
      <c r="M139" s="86"/>
    </row>
    <row r="140" spans="1:13" x14ac:dyDescent="0.25">
      <c r="A140" s="87">
        <v>42034</v>
      </c>
      <c r="B140" s="86">
        <v>892.37770215899991</v>
      </c>
      <c r="C140" s="86">
        <v>739.71821843399994</v>
      </c>
      <c r="D140" s="86">
        <v>1175.1616907159998</v>
      </c>
      <c r="E140" s="86">
        <v>1256</v>
      </c>
      <c r="F140" s="83">
        <v>1156</v>
      </c>
      <c r="G140" s="91"/>
      <c r="H140" s="88">
        <f t="shared" si="7"/>
        <v>1103.0743754680493</v>
      </c>
      <c r="I140" s="86">
        <f t="shared" si="9"/>
        <v>1091.8302218528117</v>
      </c>
      <c r="J140" s="86"/>
      <c r="K140" s="89">
        <f t="shared" si="8"/>
        <v>0.67032967032966895</v>
      </c>
      <c r="L140" s="90">
        <f t="shared" si="6"/>
        <v>982.04729295222705</v>
      </c>
      <c r="M140" s="86"/>
    </row>
    <row r="141" spans="1:13" x14ac:dyDescent="0.25">
      <c r="A141" s="87">
        <v>42035</v>
      </c>
      <c r="B141" s="86">
        <v>890.79365417699978</v>
      </c>
      <c r="C141" s="86">
        <v>726.73862098200004</v>
      </c>
      <c r="D141" s="86">
        <v>1154.2520513399998</v>
      </c>
      <c r="E141" s="86">
        <v>1216</v>
      </c>
      <c r="F141" s="83">
        <v>1089</v>
      </c>
      <c r="G141" s="91"/>
      <c r="H141" s="88">
        <f t="shared" si="7"/>
        <v>1063.5152148667994</v>
      </c>
      <c r="I141" s="86">
        <f t="shared" si="9"/>
        <v>1074.15672253862</v>
      </c>
      <c r="J141" s="86"/>
      <c r="K141" s="89">
        <f t="shared" si="8"/>
        <v>0.67582417582417442</v>
      </c>
      <c r="L141" s="90">
        <f t="shared" si="6"/>
        <v>965.26556028127106</v>
      </c>
      <c r="M141" s="86"/>
    </row>
    <row r="142" spans="1:13" x14ac:dyDescent="0.25">
      <c r="A142" s="87">
        <v>42036</v>
      </c>
      <c r="B142" s="86">
        <v>888.57442670399996</v>
      </c>
      <c r="C142" s="86">
        <v>723.61871715299992</v>
      </c>
      <c r="D142" s="86">
        <v>1168.2246581519998</v>
      </c>
      <c r="E142" s="86">
        <v>1156</v>
      </c>
      <c r="F142" s="83">
        <v>1085</v>
      </c>
      <c r="G142" s="91"/>
      <c r="H142" s="88">
        <f t="shared" si="7"/>
        <v>1048.0943993055494</v>
      </c>
      <c r="I142" s="86">
        <f t="shared" si="9"/>
        <v>1056.6636286045575</v>
      </c>
      <c r="J142" s="86"/>
      <c r="K142" s="89">
        <f t="shared" si="8"/>
        <v>0.6813186813186799</v>
      </c>
      <c r="L142" s="90">
        <f t="shared" si="6"/>
        <v>948.67492809881719</v>
      </c>
      <c r="M142" s="86"/>
    </row>
    <row r="143" spans="1:13" x14ac:dyDescent="0.25">
      <c r="A143" s="87">
        <v>42037</v>
      </c>
      <c r="B143" s="86">
        <v>891.50657692499988</v>
      </c>
      <c r="C143" s="86">
        <v>758.56258188599998</v>
      </c>
      <c r="D143" s="86">
        <v>1186.8258566429997</v>
      </c>
      <c r="E143" s="86">
        <v>1123</v>
      </c>
      <c r="F143" s="83">
        <v>1094</v>
      </c>
      <c r="G143" s="91"/>
      <c r="H143" s="88">
        <f t="shared" si="7"/>
        <v>1050.2790509861743</v>
      </c>
      <c r="I143" s="86">
        <f t="shared" si="9"/>
        <v>1039.7445996758161</v>
      </c>
      <c r="J143" s="86"/>
      <c r="K143" s="89">
        <f t="shared" si="8"/>
        <v>0.68681318681318537</v>
      </c>
      <c r="L143" s="90">
        <f t="shared" si="6"/>
        <v>932.62805437954398</v>
      </c>
      <c r="M143" s="86"/>
    </row>
    <row r="144" spans="1:13" x14ac:dyDescent="0.25">
      <c r="A144" s="87">
        <v>42038</v>
      </c>
      <c r="B144" s="86">
        <v>890.12945031599997</v>
      </c>
      <c r="C144" s="86">
        <v>818.91661090799994</v>
      </c>
      <c r="D144" s="86">
        <v>1176.949437621</v>
      </c>
      <c r="E144" s="86">
        <v>1088</v>
      </c>
      <c r="F144" s="83">
        <v>1099</v>
      </c>
      <c r="G144" s="91"/>
      <c r="H144" s="88">
        <f t="shared" si="7"/>
        <v>1049.5416114100494</v>
      </c>
      <c r="I144" s="86">
        <f t="shared" si="9"/>
        <v>1023.3780602775871</v>
      </c>
      <c r="J144" s="86"/>
      <c r="K144" s="89">
        <f t="shared" si="8"/>
        <v>0.69230769230769085</v>
      </c>
      <c r="L144" s="90">
        <f t="shared" si="6"/>
        <v>917.10418478722249</v>
      </c>
      <c r="M144" s="86"/>
    </row>
    <row r="145" spans="1:13" x14ac:dyDescent="0.25">
      <c r="A145" s="87">
        <v>42039</v>
      </c>
      <c r="B145" s="86">
        <v>877.91792293799983</v>
      </c>
      <c r="C145" s="86">
        <v>864.09672328800013</v>
      </c>
      <c r="D145" s="86">
        <v>1188.6423444539998</v>
      </c>
      <c r="E145" s="86">
        <v>1067</v>
      </c>
      <c r="F145" s="83">
        <v>1074</v>
      </c>
      <c r="G145" s="91"/>
      <c r="H145" s="88">
        <f t="shared" si="7"/>
        <v>1040.4992978894245</v>
      </c>
      <c r="I145" s="86">
        <f t="shared" si="9"/>
        <v>1007.7151191343412</v>
      </c>
      <c r="J145" s="86"/>
      <c r="K145" s="89">
        <f t="shared" si="8"/>
        <v>0.69780219780219632</v>
      </c>
      <c r="L145" s="90">
        <f t="shared" si="6"/>
        <v>902.23724540077433</v>
      </c>
      <c r="M145" s="86"/>
    </row>
    <row r="146" spans="1:13" x14ac:dyDescent="0.25">
      <c r="A146" s="87">
        <v>42040</v>
      </c>
      <c r="B146" s="86">
        <v>876.34482877499988</v>
      </c>
      <c r="C146" s="86">
        <v>918.23997162600006</v>
      </c>
      <c r="D146" s="86">
        <v>1192.637951256</v>
      </c>
      <c r="E146" s="86">
        <v>1021</v>
      </c>
      <c r="F146" s="83">
        <v>1046</v>
      </c>
      <c r="G146" s="91"/>
      <c r="H146" s="88">
        <f t="shared" si="7"/>
        <v>1025.5700180115496</v>
      </c>
      <c r="I146" s="86">
        <f t="shared" si="9"/>
        <v>992.73675285024103</v>
      </c>
      <c r="J146" s="86"/>
      <c r="K146" s="89">
        <f t="shared" si="8"/>
        <v>0.7032967032967018</v>
      </c>
      <c r="L146" s="90">
        <f t="shared" si="6"/>
        <v>888.00848002208397</v>
      </c>
      <c r="M146" s="86"/>
    </row>
    <row r="147" spans="1:13" x14ac:dyDescent="0.25">
      <c r="A147" s="87">
        <v>42041</v>
      </c>
      <c r="B147" s="86">
        <v>872.738199216</v>
      </c>
      <c r="C147" s="86">
        <v>956.5447911660001</v>
      </c>
      <c r="D147" s="86">
        <v>1149.6215088000001</v>
      </c>
      <c r="E147" s="86">
        <v>982</v>
      </c>
      <c r="F147" s="83">
        <v>1009</v>
      </c>
      <c r="G147" s="91"/>
      <c r="H147" s="88">
        <f t="shared" si="7"/>
        <v>1000.9052364521746</v>
      </c>
      <c r="I147" s="86">
        <f t="shared" si="9"/>
        <v>978.5311788575076</v>
      </c>
      <c r="J147" s="86"/>
      <c r="K147" s="89">
        <f t="shared" si="8"/>
        <v>0.70879120879120727</v>
      </c>
      <c r="L147" s="90">
        <f t="shared" ref="L147:L200" si="10">I147+((K147*$L$1)*I147)</f>
        <v>874.49503429216293</v>
      </c>
      <c r="M147" s="86"/>
    </row>
    <row r="148" spans="1:13" x14ac:dyDescent="0.25">
      <c r="A148" s="87">
        <v>42042</v>
      </c>
      <c r="B148" s="86">
        <v>882.38433731099997</v>
      </c>
      <c r="C148" s="86">
        <v>954.66633178199993</v>
      </c>
      <c r="D148" s="86">
        <v>1072.2626687879999</v>
      </c>
      <c r="E148" s="86">
        <v>968</v>
      </c>
      <c r="F148" s="83">
        <v>976</v>
      </c>
      <c r="G148" s="91"/>
      <c r="H148" s="88">
        <f t="shared" ref="H148:H211" si="11">H147-AVERAGE((B147-B148),(C147-C148),(D147-D148),(E147-E148),(E147-E148),(F147-F148),(F147-F148),(F147-F148))</f>
        <v>976.33134128954953</v>
      </c>
      <c r="I148" s="86">
        <f t="shared" si="9"/>
        <v>965.55618713804938</v>
      </c>
      <c r="J148" s="86"/>
      <c r="K148" s="89">
        <f t="shared" ref="K148:K199" si="12">K147+(1/182)</f>
        <v>0.71428571428571275</v>
      </c>
      <c r="L148" s="90">
        <f t="shared" si="10"/>
        <v>862.10373851611575</v>
      </c>
      <c r="M148" s="86"/>
    </row>
    <row r="149" spans="1:13" x14ac:dyDescent="0.25">
      <c r="A149" s="87">
        <v>42043</v>
      </c>
      <c r="B149" s="86">
        <v>888.60252358499986</v>
      </c>
      <c r="C149" s="86">
        <v>954.09864508800001</v>
      </c>
      <c r="D149" s="86">
        <v>1058.675521587</v>
      </c>
      <c r="E149" s="86">
        <v>950</v>
      </c>
      <c r="F149" s="83">
        <v>960</v>
      </c>
      <c r="G149" s="91"/>
      <c r="H149" s="88">
        <f t="shared" si="11"/>
        <v>964.83926033692455</v>
      </c>
      <c r="I149" s="86">
        <f t="shared" ref="I149:I199" si="13">AVERAGE(H135:H149,H150:H164)</f>
        <v>953.40084495656197</v>
      </c>
      <c r="J149" s="86"/>
      <c r="K149" s="89">
        <f t="shared" si="12"/>
        <v>0.71978021978021822</v>
      </c>
      <c r="L149" s="90">
        <f t="shared" si="10"/>
        <v>850.46498449833996</v>
      </c>
      <c r="M149" s="86"/>
    </row>
    <row r="150" spans="1:13" x14ac:dyDescent="0.25">
      <c r="A150" s="87">
        <v>42044</v>
      </c>
      <c r="B150" s="86">
        <v>869.80192500299995</v>
      </c>
      <c r="C150" s="86">
        <v>936.56906588100003</v>
      </c>
      <c r="D150" s="86">
        <v>966.22057459199993</v>
      </c>
      <c r="E150" s="86">
        <v>950</v>
      </c>
      <c r="F150" s="83">
        <v>968</v>
      </c>
      <c r="G150" s="91"/>
      <c r="H150" s="88">
        <f t="shared" si="11"/>
        <v>951.74111973892457</v>
      </c>
      <c r="I150" s="86">
        <f t="shared" si="13"/>
        <v>942.03262524978277</v>
      </c>
      <c r="J150" s="86"/>
      <c r="K150" s="89">
        <f t="shared" si="12"/>
        <v>0.7252747252747237</v>
      </c>
      <c r="L150" s="90">
        <f t="shared" si="10"/>
        <v>839.54775722810336</v>
      </c>
      <c r="M150" s="86"/>
    </row>
    <row r="151" spans="1:13" x14ac:dyDescent="0.25">
      <c r="A151" s="87">
        <v>42045</v>
      </c>
      <c r="B151" s="86">
        <v>857.07387636899989</v>
      </c>
      <c r="C151" s="86">
        <v>878.87118884099982</v>
      </c>
      <c r="D151" s="86">
        <v>933.38191393800003</v>
      </c>
      <c r="E151" s="86">
        <v>957</v>
      </c>
      <c r="F151" s="83">
        <v>975</v>
      </c>
      <c r="G151" s="91"/>
      <c r="H151" s="88">
        <f t="shared" si="11"/>
        <v>943.20804644792452</v>
      </c>
      <c r="I151" s="86">
        <f t="shared" si="13"/>
        <v>930.59728211370361</v>
      </c>
      <c r="J151" s="86"/>
      <c r="K151" s="89">
        <f t="shared" si="12"/>
        <v>0.73076923076922917</v>
      </c>
      <c r="L151" s="90">
        <f t="shared" si="10"/>
        <v>828.58950311277863</v>
      </c>
      <c r="M151" s="86"/>
    </row>
    <row r="152" spans="1:13" x14ac:dyDescent="0.25">
      <c r="A152" s="87">
        <v>42046</v>
      </c>
      <c r="B152" s="86">
        <v>837.08032856400007</v>
      </c>
      <c r="C152" s="86">
        <v>827.52231215400002</v>
      </c>
      <c r="D152" s="86">
        <v>939.85967613899993</v>
      </c>
      <c r="E152" s="86">
        <v>960</v>
      </c>
      <c r="F152" s="83">
        <v>945</v>
      </c>
      <c r="G152" s="91"/>
      <c r="H152" s="88">
        <f t="shared" si="11"/>
        <v>924.59996366154951</v>
      </c>
      <c r="I152" s="86">
        <f t="shared" si="13"/>
        <v>918.80607412074107</v>
      </c>
      <c r="J152" s="86"/>
      <c r="K152" s="89">
        <f t="shared" si="12"/>
        <v>0.73626373626373465</v>
      </c>
      <c r="L152" s="90">
        <f t="shared" si="10"/>
        <v>817.33353516564841</v>
      </c>
      <c r="M152" s="86"/>
    </row>
    <row r="153" spans="1:13" x14ac:dyDescent="0.25">
      <c r="A153" s="87">
        <v>42047</v>
      </c>
      <c r="B153" s="86">
        <v>817.61851839600001</v>
      </c>
      <c r="C153" s="86">
        <v>795.98626446300011</v>
      </c>
      <c r="D153" s="86">
        <v>964.84903691099998</v>
      </c>
      <c r="E153" s="86">
        <v>924</v>
      </c>
      <c r="F153" s="83">
        <v>915</v>
      </c>
      <c r="G153" s="91"/>
      <c r="H153" s="88">
        <f t="shared" si="11"/>
        <v>901.09890152567448</v>
      </c>
      <c r="I153" s="86">
        <f t="shared" si="13"/>
        <v>906.2752458782619</v>
      </c>
      <c r="J153" s="86"/>
      <c r="K153" s="89">
        <f t="shared" si="12"/>
        <v>0.74175824175824012</v>
      </c>
      <c r="L153" s="90">
        <f t="shared" si="10"/>
        <v>805.43967593851039</v>
      </c>
      <c r="M153" s="86"/>
    </row>
    <row r="154" spans="1:13" x14ac:dyDescent="0.25">
      <c r="A154" s="87">
        <v>42048</v>
      </c>
      <c r="B154" s="86">
        <v>783.09959196000023</v>
      </c>
      <c r="C154" s="86">
        <v>778.54632060899996</v>
      </c>
      <c r="D154" s="86">
        <v>946.32901188899984</v>
      </c>
      <c r="E154" s="86">
        <v>891</v>
      </c>
      <c r="F154" s="83">
        <v>895</v>
      </c>
      <c r="G154" s="91"/>
      <c r="H154" s="88">
        <f t="shared" si="11"/>
        <v>876.53903961167453</v>
      </c>
      <c r="I154" s="86">
        <f t="shared" si="13"/>
        <v>893.4145754454911</v>
      </c>
      <c r="J154" s="86"/>
      <c r="K154" s="89">
        <f t="shared" si="12"/>
        <v>0.7472527472527456</v>
      </c>
      <c r="L154" s="90">
        <f t="shared" si="10"/>
        <v>793.27360105489777</v>
      </c>
      <c r="M154" s="86"/>
    </row>
    <row r="155" spans="1:13" x14ac:dyDescent="0.25">
      <c r="A155" s="87">
        <v>42049</v>
      </c>
      <c r="B155" s="86">
        <v>768.17870041800006</v>
      </c>
      <c r="C155" s="86">
        <v>747.33482608500003</v>
      </c>
      <c r="D155" s="86">
        <v>924.40595402400015</v>
      </c>
      <c r="E155" s="86">
        <v>880</v>
      </c>
      <c r="F155" s="83">
        <v>858</v>
      </c>
      <c r="G155" s="91"/>
      <c r="H155" s="88">
        <f t="shared" si="11"/>
        <v>851.40710912029954</v>
      </c>
      <c r="I155" s="86">
        <f t="shared" si="13"/>
        <v>879.47105655872053</v>
      </c>
      <c r="J155" s="86"/>
      <c r="K155" s="89">
        <f t="shared" si="12"/>
        <v>0.75274725274725107</v>
      </c>
      <c r="L155" s="90">
        <f t="shared" si="10"/>
        <v>780.16814330442571</v>
      </c>
      <c r="M155" s="86"/>
    </row>
    <row r="156" spans="1:13" x14ac:dyDescent="0.25">
      <c r="A156" s="87">
        <v>42050</v>
      </c>
      <c r="B156" s="86">
        <v>770.80733156100007</v>
      </c>
      <c r="C156" s="86">
        <v>722.54187108299993</v>
      </c>
      <c r="D156" s="86">
        <v>921.43515635100016</v>
      </c>
      <c r="E156" s="86">
        <v>857</v>
      </c>
      <c r="F156" s="83">
        <v>835</v>
      </c>
      <c r="G156" s="91"/>
      <c r="H156" s="88">
        <f t="shared" si="11"/>
        <v>833.89021892879953</v>
      </c>
      <c r="I156" s="86">
        <f t="shared" si="13"/>
        <v>866.42868931797886</v>
      </c>
      <c r="J156" s="86"/>
      <c r="K156" s="89">
        <f t="shared" si="12"/>
        <v>0.75824175824175655</v>
      </c>
      <c r="L156" s="90">
        <f t="shared" si="10"/>
        <v>767.88432740104417</v>
      </c>
      <c r="M156" s="86"/>
    </row>
    <row r="157" spans="1:13" x14ac:dyDescent="0.25">
      <c r="A157" s="87">
        <v>42051</v>
      </c>
      <c r="B157" s="86">
        <v>727.96976939700005</v>
      </c>
      <c r="C157" s="86">
        <v>697.78323410400003</v>
      </c>
      <c r="D157" s="86">
        <v>941.79330870300009</v>
      </c>
      <c r="E157" s="86">
        <v>858</v>
      </c>
      <c r="F157" s="83">
        <v>831</v>
      </c>
      <c r="G157" s="91"/>
      <c r="H157" s="88">
        <f t="shared" si="11"/>
        <v>826.73546307992456</v>
      </c>
      <c r="I157" s="86">
        <f t="shared" si="13"/>
        <v>853.95002156206635</v>
      </c>
      <c r="J157" s="86"/>
      <c r="K157" s="89">
        <f t="shared" si="12"/>
        <v>0.76373626373626202</v>
      </c>
      <c r="L157" s="90">
        <f t="shared" si="10"/>
        <v>756.12113172926945</v>
      </c>
      <c r="M157" s="86"/>
    </row>
    <row r="158" spans="1:13" x14ac:dyDescent="0.25">
      <c r="A158" s="87">
        <v>42052</v>
      </c>
      <c r="B158" s="86">
        <v>700.07594124899992</v>
      </c>
      <c r="C158" s="86">
        <v>682.96027360799985</v>
      </c>
      <c r="D158" s="86">
        <v>941.76845584799992</v>
      </c>
      <c r="E158" s="86">
        <v>882</v>
      </c>
      <c r="F158" s="83">
        <v>825</v>
      </c>
      <c r="G158" s="91"/>
      <c r="H158" s="88">
        <f t="shared" si="11"/>
        <v>825.14275789254953</v>
      </c>
      <c r="I158" s="86">
        <f t="shared" si="13"/>
        <v>840.75027458817897</v>
      </c>
      <c r="J158" s="86"/>
      <c r="K158" s="89">
        <f t="shared" si="12"/>
        <v>0.7692307692307675</v>
      </c>
      <c r="L158" s="90">
        <f t="shared" si="10"/>
        <v>743.74062752031239</v>
      </c>
      <c r="M158" s="86"/>
    </row>
    <row r="159" spans="1:13" x14ac:dyDescent="0.25">
      <c r="A159" s="87">
        <v>42053</v>
      </c>
      <c r="B159" s="86">
        <v>667.65823774800003</v>
      </c>
      <c r="C159" s="86">
        <v>693.50612857800002</v>
      </c>
      <c r="D159" s="86">
        <v>973.91447259000006</v>
      </c>
      <c r="E159" s="86">
        <v>907</v>
      </c>
      <c r="F159" s="83">
        <v>787</v>
      </c>
      <c r="G159" s="91"/>
      <c r="H159" s="88">
        <f t="shared" si="11"/>
        <v>818.42702891892463</v>
      </c>
      <c r="I159" s="86">
        <f t="shared" si="13"/>
        <v>826.9569809907664</v>
      </c>
      <c r="J159" s="86"/>
      <c r="K159" s="89">
        <f t="shared" si="12"/>
        <v>0.77472527472527297</v>
      </c>
      <c r="L159" s="90">
        <f t="shared" si="10"/>
        <v>730.85730984815837</v>
      </c>
      <c r="M159" s="86"/>
    </row>
    <row r="160" spans="1:13" x14ac:dyDescent="0.25">
      <c r="A160" s="87">
        <v>42054</v>
      </c>
      <c r="B160" s="86">
        <v>654.48884031600005</v>
      </c>
      <c r="C160" s="86">
        <v>722.50340739900003</v>
      </c>
      <c r="D160" s="86">
        <v>1008.072506667</v>
      </c>
      <c r="E160" s="86">
        <v>903</v>
      </c>
      <c r="F160" s="83">
        <v>738</v>
      </c>
      <c r="G160" s="91"/>
      <c r="H160" s="88">
        <f t="shared" si="11"/>
        <v>805.30026835217461</v>
      </c>
      <c r="I160" s="86">
        <f t="shared" si="13"/>
        <v>812.89849952626651</v>
      </c>
      <c r="J160" s="86"/>
      <c r="K160" s="89">
        <f t="shared" si="12"/>
        <v>0.78021978021977845</v>
      </c>
      <c r="L160" s="90">
        <f t="shared" si="10"/>
        <v>717.76257623006086</v>
      </c>
      <c r="M160" s="86"/>
    </row>
    <row r="161" spans="1:13" x14ac:dyDescent="0.25">
      <c r="A161" s="87">
        <v>42055</v>
      </c>
      <c r="B161" s="86">
        <v>649.50515027100005</v>
      </c>
      <c r="C161" s="86">
        <v>752.91753647700011</v>
      </c>
      <c r="D161" s="86">
        <v>1011.817670049</v>
      </c>
      <c r="E161" s="86">
        <v>894</v>
      </c>
      <c r="F161" s="83">
        <v>688</v>
      </c>
      <c r="G161" s="91"/>
      <c r="H161" s="88">
        <f t="shared" si="11"/>
        <v>787.94721865404961</v>
      </c>
      <c r="I161" s="86">
        <f t="shared" si="13"/>
        <v>798.54312558469974</v>
      </c>
      <c r="J161" s="86"/>
      <c r="K161" s="89">
        <f t="shared" si="12"/>
        <v>0.78571428571428392</v>
      </c>
      <c r="L161" s="90">
        <f t="shared" si="10"/>
        <v>704.4291143550746</v>
      </c>
      <c r="M161" s="86"/>
    </row>
    <row r="162" spans="1:13" x14ac:dyDescent="0.25">
      <c r="A162" s="87">
        <v>42056</v>
      </c>
      <c r="B162" s="86">
        <v>667.97498914499988</v>
      </c>
      <c r="C162" s="86">
        <v>783.11738304599999</v>
      </c>
      <c r="D162" s="86">
        <v>1028.218051719</v>
      </c>
      <c r="E162" s="86">
        <v>894</v>
      </c>
      <c r="F162" s="83">
        <v>653</v>
      </c>
      <c r="G162" s="91"/>
      <c r="H162" s="88">
        <f t="shared" si="11"/>
        <v>782.95597704317458</v>
      </c>
      <c r="I162" s="86">
        <f t="shared" si="13"/>
        <v>784.47060342962072</v>
      </c>
      <c r="J162" s="86"/>
      <c r="K162" s="89">
        <f t="shared" si="12"/>
        <v>0.7912087912087894</v>
      </c>
      <c r="L162" s="90">
        <f t="shared" si="10"/>
        <v>691.36859774786376</v>
      </c>
      <c r="M162" s="86"/>
    </row>
    <row r="163" spans="1:13" x14ac:dyDescent="0.25">
      <c r="A163" s="87">
        <v>42057</v>
      </c>
      <c r="B163" s="86">
        <v>709.40470726500007</v>
      </c>
      <c r="C163" s="86">
        <v>805.34414970900002</v>
      </c>
      <c r="D163" s="86">
        <v>1031.165638638</v>
      </c>
      <c r="E163" s="86">
        <v>906</v>
      </c>
      <c r="F163" s="83">
        <v>645</v>
      </c>
      <c r="G163" s="91"/>
      <c r="H163" s="88">
        <f t="shared" si="11"/>
        <v>791.28148600592465</v>
      </c>
      <c r="I163" s="86">
        <f t="shared" si="13"/>
        <v>770.86691855526226</v>
      </c>
      <c r="J163" s="86"/>
      <c r="K163" s="89">
        <f t="shared" si="12"/>
        <v>0.79670329670329487</v>
      </c>
      <c r="L163" s="90">
        <f t="shared" si="10"/>
        <v>678.74408625538911</v>
      </c>
      <c r="M163" s="86"/>
    </row>
    <row r="164" spans="1:13" x14ac:dyDescent="0.25">
      <c r="A164" s="87">
        <v>42058</v>
      </c>
      <c r="B164" s="86">
        <v>717.63074382299999</v>
      </c>
      <c r="C164" s="86">
        <v>819.79314595199992</v>
      </c>
      <c r="D164" s="86">
        <v>1015.6238053470001</v>
      </c>
      <c r="E164" s="86">
        <v>897</v>
      </c>
      <c r="F164" s="83">
        <v>641</v>
      </c>
      <c r="G164" s="91"/>
      <c r="H164" s="88">
        <f t="shared" si="11"/>
        <v>788.42313594467464</v>
      </c>
      <c r="I164" s="86">
        <f t="shared" si="13"/>
        <v>757.71892980062034</v>
      </c>
      <c r="J164" s="86"/>
      <c r="K164" s="89">
        <f t="shared" si="12"/>
        <v>0.80219780219780035</v>
      </c>
      <c r="L164" s="90">
        <f t="shared" si="10"/>
        <v>666.54286077516133</v>
      </c>
      <c r="M164" s="86"/>
    </row>
    <row r="165" spans="1:13" x14ac:dyDescent="0.25">
      <c r="A165" s="87">
        <v>42059</v>
      </c>
      <c r="B165" s="86">
        <v>700.87450072199999</v>
      </c>
      <c r="C165" s="86">
        <v>808.51830973799997</v>
      </c>
      <c r="D165" s="86">
        <v>1023.033959694</v>
      </c>
      <c r="E165" s="86">
        <v>897</v>
      </c>
      <c r="F165" s="83">
        <v>640</v>
      </c>
      <c r="G165" s="91"/>
      <c r="H165" s="88">
        <f t="shared" si="11"/>
        <v>785.47052032367469</v>
      </c>
      <c r="I165" s="86">
        <f t="shared" si="13"/>
        <v>744.89589756189957</v>
      </c>
      <c r="J165" s="86"/>
      <c r="K165" s="89">
        <f t="shared" si="12"/>
        <v>0.80769230769230582</v>
      </c>
      <c r="L165" s="90">
        <f t="shared" si="10"/>
        <v>654.6488945880543</v>
      </c>
      <c r="M165" s="86"/>
    </row>
    <row r="166" spans="1:13" x14ac:dyDescent="0.25">
      <c r="A166" s="87">
        <v>42060</v>
      </c>
      <c r="B166" s="86">
        <v>689.33818059300006</v>
      </c>
      <c r="C166" s="86">
        <v>767.31465583199997</v>
      </c>
      <c r="D166" s="86">
        <v>1021.3722250919999</v>
      </c>
      <c r="E166" s="86">
        <v>903</v>
      </c>
      <c r="F166" s="83">
        <v>627</v>
      </c>
      <c r="G166" s="91"/>
      <c r="H166" s="88">
        <f t="shared" si="11"/>
        <v>775.29530674404964</v>
      </c>
      <c r="I166" s="86">
        <f t="shared" si="13"/>
        <v>732.37141776383726</v>
      </c>
      <c r="J166" s="86"/>
      <c r="K166" s="89">
        <f t="shared" si="12"/>
        <v>0.8131868131868113</v>
      </c>
      <c r="L166" s="90">
        <f t="shared" si="10"/>
        <v>643.03820087176496</v>
      </c>
      <c r="M166" s="86"/>
    </row>
    <row r="167" spans="1:13" x14ac:dyDescent="0.25">
      <c r="A167" s="87">
        <v>42061</v>
      </c>
      <c r="B167" s="86">
        <v>676.48360471499996</v>
      </c>
      <c r="C167" s="86">
        <v>752.71165651800004</v>
      </c>
      <c r="D167" s="86">
        <v>1007.693518182</v>
      </c>
      <c r="E167" s="86">
        <v>907</v>
      </c>
      <c r="F167" s="83">
        <v>617</v>
      </c>
      <c r="G167" s="91"/>
      <c r="H167" s="88">
        <f t="shared" si="11"/>
        <v>767.40327148129961</v>
      </c>
      <c r="I167" s="86">
        <f t="shared" si="13"/>
        <v>720.78449849493302</v>
      </c>
      <c r="J167" s="86"/>
      <c r="K167" s="89">
        <f t="shared" si="12"/>
        <v>0.81868131868131677</v>
      </c>
      <c r="L167" s="90">
        <f t="shared" si="10"/>
        <v>632.27057793800054</v>
      </c>
      <c r="M167" s="86"/>
    </row>
    <row r="168" spans="1:13" x14ac:dyDescent="0.25">
      <c r="A168" s="87">
        <v>42062</v>
      </c>
      <c r="B168" s="86">
        <v>665.7581279640001</v>
      </c>
      <c r="C168" s="86">
        <v>772.51130341500004</v>
      </c>
      <c r="D168" s="86">
        <v>879.62035536300004</v>
      </c>
      <c r="E168" s="86">
        <v>906</v>
      </c>
      <c r="F168" s="83">
        <v>573</v>
      </c>
      <c r="G168" s="91"/>
      <c r="H168" s="88">
        <f t="shared" si="11"/>
        <v>735.77839739717467</v>
      </c>
      <c r="I168" s="86">
        <f t="shared" si="13"/>
        <v>710.15543027614126</v>
      </c>
      <c r="J168" s="86"/>
      <c r="K168" s="89">
        <f t="shared" si="12"/>
        <v>0.82417582417582225</v>
      </c>
      <c r="L168" s="90">
        <f t="shared" si="10"/>
        <v>622.36148972002513</v>
      </c>
      <c r="M168" s="86"/>
    </row>
    <row r="169" spans="1:13" x14ac:dyDescent="0.25">
      <c r="A169" s="87">
        <v>42063</v>
      </c>
      <c r="B169" s="86">
        <v>667.75347783899997</v>
      </c>
      <c r="C169" s="86">
        <v>743.66033572800006</v>
      </c>
      <c r="D169" s="86">
        <v>804.38660580599992</v>
      </c>
      <c r="E169" s="86">
        <v>901</v>
      </c>
      <c r="F169" s="83">
        <v>534</v>
      </c>
      <c r="G169" s="91"/>
      <c r="H169" s="88">
        <f t="shared" si="11"/>
        <v>707.1422264760497</v>
      </c>
      <c r="I169" s="86">
        <f t="shared" si="13"/>
        <v>700.31411062755376</v>
      </c>
      <c r="J169" s="86"/>
      <c r="K169" s="89">
        <f t="shared" si="12"/>
        <v>0.82967032967032772</v>
      </c>
      <c r="L169" s="90">
        <f t="shared" si="10"/>
        <v>613.15963477198204</v>
      </c>
      <c r="M169" s="86"/>
    </row>
    <row r="170" spans="1:13" x14ac:dyDescent="0.25">
      <c r="A170" s="87">
        <v>42064</v>
      </c>
      <c r="B170" s="86">
        <v>668.08447144199999</v>
      </c>
      <c r="C170" s="86">
        <v>704.55341732100021</v>
      </c>
      <c r="D170" s="86">
        <v>724.17518972100004</v>
      </c>
      <c r="E170" s="86">
        <v>871</v>
      </c>
      <c r="F170" s="83">
        <v>534</v>
      </c>
      <c r="G170" s="91"/>
      <c r="H170" s="88">
        <f t="shared" si="11"/>
        <v>684.76880886492472</v>
      </c>
      <c r="I170" s="86">
        <f t="shared" si="13"/>
        <v>691.73985455544539</v>
      </c>
      <c r="J170" s="86"/>
      <c r="K170" s="89">
        <f t="shared" si="12"/>
        <v>0.8351648351648332</v>
      </c>
      <c r="L170" s="90">
        <f t="shared" si="10"/>
        <v>605.08233431443375</v>
      </c>
      <c r="M170" s="86"/>
    </row>
    <row r="171" spans="1:13" x14ac:dyDescent="0.25">
      <c r="A171" s="87">
        <v>42065</v>
      </c>
      <c r="B171" s="86">
        <v>642.50433216900012</v>
      </c>
      <c r="C171" s="86">
        <v>670.56314761800002</v>
      </c>
      <c r="D171" s="86">
        <v>639.54870893400005</v>
      </c>
      <c r="E171" s="86">
        <v>851</v>
      </c>
      <c r="F171" s="83">
        <v>562</v>
      </c>
      <c r="H171" s="88">
        <f t="shared" si="11"/>
        <v>672.24419764454967</v>
      </c>
      <c r="I171" s="86">
        <f t="shared" si="13"/>
        <v>683.94086693976612</v>
      </c>
      <c r="J171" s="86"/>
      <c r="K171" s="89">
        <f t="shared" si="12"/>
        <v>0.84065934065933867</v>
      </c>
      <c r="L171" s="90">
        <f t="shared" si="10"/>
        <v>597.69667520203211</v>
      </c>
      <c r="M171" s="86"/>
    </row>
    <row r="172" spans="1:13" x14ac:dyDescent="0.25">
      <c r="A172" s="87">
        <v>42066</v>
      </c>
      <c r="B172" s="86">
        <v>640.25293153200005</v>
      </c>
      <c r="C172" s="86">
        <v>657.44942156699994</v>
      </c>
      <c r="D172" s="86">
        <v>560.83518749099994</v>
      </c>
      <c r="E172" s="86">
        <v>877</v>
      </c>
      <c r="F172" s="83">
        <v>580</v>
      </c>
      <c r="H172" s="88">
        <f t="shared" si="11"/>
        <v>673.7343666281746</v>
      </c>
      <c r="I172" s="86">
        <f t="shared" si="13"/>
        <v>676.0590948668912</v>
      </c>
      <c r="J172" s="86"/>
      <c r="K172" s="89">
        <f t="shared" si="12"/>
        <v>0.84615384615384415</v>
      </c>
      <c r="L172" s="90">
        <f t="shared" si="10"/>
        <v>590.25159436455522</v>
      </c>
      <c r="M172" s="86"/>
    </row>
    <row r="173" spans="1:13" x14ac:dyDescent="0.25">
      <c r="A173" s="87">
        <v>42067</v>
      </c>
      <c r="B173" s="86">
        <v>631.45079168699999</v>
      </c>
      <c r="C173" s="86">
        <v>654.20216428200001</v>
      </c>
      <c r="D173" s="86">
        <v>507.30278575199998</v>
      </c>
      <c r="E173" s="86">
        <v>868</v>
      </c>
      <c r="F173" s="83">
        <v>556</v>
      </c>
      <c r="H173" s="88">
        <f t="shared" si="11"/>
        <v>654.28664176954965</v>
      </c>
      <c r="I173" s="86">
        <f t="shared" si="13"/>
        <v>667.50210930827882</v>
      </c>
      <c r="J173" s="86"/>
      <c r="K173" s="89">
        <f t="shared" si="12"/>
        <v>0.85164835164834962</v>
      </c>
      <c r="L173" s="90">
        <f t="shared" si="10"/>
        <v>582.23054864114999</v>
      </c>
      <c r="M173" s="86"/>
    </row>
    <row r="174" spans="1:13" x14ac:dyDescent="0.25">
      <c r="A174" s="87">
        <v>42068</v>
      </c>
      <c r="B174" s="86">
        <v>618.07010727599993</v>
      </c>
      <c r="C174" s="86">
        <v>677.24942288699992</v>
      </c>
      <c r="D174" s="86">
        <v>497.28550530299998</v>
      </c>
      <c r="E174" s="86">
        <v>860</v>
      </c>
      <c r="F174" s="83">
        <v>512</v>
      </c>
      <c r="H174" s="88">
        <f t="shared" si="11"/>
        <v>635.74280348767468</v>
      </c>
      <c r="I174" s="86">
        <f t="shared" si="13"/>
        <v>658.61833556230783</v>
      </c>
      <c r="J174" s="86"/>
      <c r="K174" s="89">
        <f t="shared" si="12"/>
        <v>0.8571428571428551</v>
      </c>
      <c r="L174" s="90">
        <f t="shared" si="10"/>
        <v>573.93883527572564</v>
      </c>
      <c r="M174" s="86"/>
    </row>
    <row r="175" spans="1:13" x14ac:dyDescent="0.25">
      <c r="A175" s="87">
        <v>42069</v>
      </c>
      <c r="B175" s="86">
        <v>597.13550158500004</v>
      </c>
      <c r="C175" s="86">
        <v>687.37107704999994</v>
      </c>
      <c r="D175" s="86">
        <v>495.11486056500001</v>
      </c>
      <c r="E175" s="86">
        <v>842</v>
      </c>
      <c r="F175" s="83">
        <v>483</v>
      </c>
      <c r="H175" s="88">
        <f t="shared" si="11"/>
        <v>618.74485395442468</v>
      </c>
      <c r="I175" s="86">
        <f t="shared" si="13"/>
        <v>649.6117055693162</v>
      </c>
      <c r="J175" s="86"/>
      <c r="K175" s="89">
        <f t="shared" si="12"/>
        <v>0.86263736263736057</v>
      </c>
      <c r="L175" s="90">
        <f t="shared" si="10"/>
        <v>565.55480630471538</v>
      </c>
      <c r="M175" s="86"/>
    </row>
    <row r="176" spans="1:13" x14ac:dyDescent="0.25">
      <c r="A176" s="87">
        <v>42070</v>
      </c>
      <c r="B176" s="86">
        <v>581.45838891300002</v>
      </c>
      <c r="C176" s="86">
        <v>664.93162729199992</v>
      </c>
      <c r="D176" s="86">
        <v>462.54298947599995</v>
      </c>
      <c r="E176" s="86">
        <v>842</v>
      </c>
      <c r="F176" s="83">
        <v>443</v>
      </c>
      <c r="H176" s="88">
        <f t="shared" si="11"/>
        <v>594.90879976454971</v>
      </c>
      <c r="I176" s="86">
        <f t="shared" si="13"/>
        <v>641.26469278303716</v>
      </c>
      <c r="J176" s="86"/>
      <c r="K176" s="89">
        <f t="shared" si="12"/>
        <v>0.86813186813186605</v>
      </c>
      <c r="L176" s="90">
        <f t="shared" si="10"/>
        <v>557.75934542612538</v>
      </c>
      <c r="M176" s="86"/>
    </row>
    <row r="177" spans="1:13" x14ac:dyDescent="0.25">
      <c r="A177" s="87">
        <v>42071</v>
      </c>
      <c r="B177" s="86">
        <v>579.19925002499997</v>
      </c>
      <c r="C177" s="86">
        <v>638.14286959800006</v>
      </c>
      <c r="D177" s="86">
        <v>428.15706233999998</v>
      </c>
      <c r="E177" s="86">
        <v>827</v>
      </c>
      <c r="F177" s="83">
        <v>431</v>
      </c>
      <c r="H177" s="88">
        <f t="shared" si="11"/>
        <v>578.72957179979971</v>
      </c>
      <c r="I177" s="86">
        <f t="shared" si="13"/>
        <v>632.85607511097055</v>
      </c>
      <c r="J177" s="86"/>
      <c r="K177" s="89">
        <f t="shared" si="12"/>
        <v>0.87362637362637152</v>
      </c>
      <c r="L177" s="90">
        <f t="shared" si="10"/>
        <v>549.92411142197818</v>
      </c>
      <c r="M177" s="86"/>
    </row>
    <row r="178" spans="1:13" x14ac:dyDescent="0.25">
      <c r="A178" s="87">
        <v>42072</v>
      </c>
      <c r="B178" s="86">
        <v>559.72226885999999</v>
      </c>
      <c r="C178" s="86">
        <v>623.3357442119999</v>
      </c>
      <c r="D178" s="86">
        <v>395.37095496299997</v>
      </c>
      <c r="E178" s="86">
        <v>793</v>
      </c>
      <c r="F178" s="83">
        <v>448</v>
      </c>
      <c r="H178" s="88">
        <f t="shared" si="11"/>
        <v>568.22079505879969</v>
      </c>
      <c r="I178" s="86">
        <f t="shared" si="13"/>
        <v>624.29017123357869</v>
      </c>
      <c r="J178" s="86"/>
      <c r="K178" s="89">
        <f t="shared" si="12"/>
        <v>0.879120879120877</v>
      </c>
      <c r="L178" s="90">
        <f t="shared" si="10"/>
        <v>541.96619260937075</v>
      </c>
      <c r="M178" s="86"/>
    </row>
    <row r="179" spans="1:13" x14ac:dyDescent="0.25">
      <c r="A179" s="87">
        <v>42073</v>
      </c>
      <c r="B179" s="86">
        <v>546.53094360900002</v>
      </c>
      <c r="C179" s="86">
        <v>628.77110865899999</v>
      </c>
      <c r="D179" s="86">
        <v>374.55733687800006</v>
      </c>
      <c r="E179" s="86">
        <v>774</v>
      </c>
      <c r="F179" s="83">
        <v>476</v>
      </c>
      <c r="H179" s="88">
        <f t="shared" si="11"/>
        <v>570.39959769767472</v>
      </c>
      <c r="I179" s="86">
        <f t="shared" si="13"/>
        <v>616.09513853160388</v>
      </c>
      <c r="J179" s="86"/>
      <c r="K179" s="89">
        <f t="shared" si="12"/>
        <v>0.88461538461538247</v>
      </c>
      <c r="L179" s="90">
        <f t="shared" si="10"/>
        <v>534.34405284183356</v>
      </c>
      <c r="M179" s="86"/>
    </row>
    <row r="180" spans="1:13" x14ac:dyDescent="0.25">
      <c r="A180" s="87">
        <v>42074</v>
      </c>
      <c r="B180" s="86">
        <v>538.55438289900007</v>
      </c>
      <c r="C180" s="86">
        <v>620.05890585900011</v>
      </c>
      <c r="D180" s="86">
        <v>413.45053942499999</v>
      </c>
      <c r="E180" s="86">
        <v>748</v>
      </c>
      <c r="F180" s="83">
        <v>477</v>
      </c>
      <c r="H180" s="88">
        <f t="shared" si="11"/>
        <v>567.05015257729974</v>
      </c>
      <c r="I180" s="86">
        <f t="shared" si="13"/>
        <v>608.3450254094289</v>
      </c>
      <c r="J180" s="86"/>
      <c r="K180" s="89">
        <f t="shared" si="12"/>
        <v>0.89010989010988795</v>
      </c>
      <c r="L180" s="90">
        <f t="shared" si="10"/>
        <v>527.12093685201637</v>
      </c>
      <c r="M180" s="86"/>
    </row>
    <row r="181" spans="1:13" x14ac:dyDescent="0.25">
      <c r="A181" s="87">
        <v>42075</v>
      </c>
      <c r="B181" s="86">
        <v>528.20380858499993</v>
      </c>
      <c r="C181" s="86">
        <v>645.57332807700004</v>
      </c>
      <c r="D181" s="86">
        <v>451.67469095100006</v>
      </c>
      <c r="E181" s="86">
        <v>720</v>
      </c>
      <c r="F181" s="83">
        <v>479</v>
      </c>
      <c r="H181" s="88">
        <f t="shared" si="11"/>
        <v>567.47365250604969</v>
      </c>
      <c r="I181" s="86">
        <f t="shared" si="13"/>
        <v>601.01934782808712</v>
      </c>
      <c r="J181" s="86"/>
      <c r="K181" s="89">
        <f t="shared" si="12"/>
        <v>0.89560439560439342</v>
      </c>
      <c r="L181" s="90">
        <f t="shared" si="10"/>
        <v>520.27801236436903</v>
      </c>
      <c r="M181" s="86"/>
    </row>
    <row r="182" spans="1:13" x14ac:dyDescent="0.25">
      <c r="A182" s="87">
        <v>42076</v>
      </c>
      <c r="B182" s="86">
        <v>531.33294703499996</v>
      </c>
      <c r="C182" s="86">
        <v>674.007298644</v>
      </c>
      <c r="D182" s="86">
        <v>458.26144664100002</v>
      </c>
      <c r="E182" s="86">
        <v>730</v>
      </c>
      <c r="F182" s="83">
        <v>485</v>
      </c>
      <c r="H182" s="88">
        <f t="shared" si="11"/>
        <v>576.99238559442472</v>
      </c>
      <c r="I182" s="86">
        <f t="shared" si="13"/>
        <v>593.47562684524132</v>
      </c>
      <c r="J182" s="86"/>
      <c r="K182" s="89">
        <f t="shared" si="12"/>
        <v>0.9010989010988989</v>
      </c>
      <c r="L182" s="90">
        <f t="shared" si="10"/>
        <v>513.25859156835725</v>
      </c>
      <c r="M182" s="86"/>
    </row>
    <row r="183" spans="1:13" x14ac:dyDescent="0.25">
      <c r="A183" s="87">
        <v>42077</v>
      </c>
      <c r="B183" s="86">
        <v>541.42641671099989</v>
      </c>
      <c r="C183" s="86">
        <v>693.75321804600003</v>
      </c>
      <c r="D183" s="86">
        <v>500.29781250299999</v>
      </c>
      <c r="E183" s="86">
        <v>712</v>
      </c>
      <c r="F183" s="83">
        <v>487</v>
      </c>
      <c r="H183" s="88">
        <f t="shared" si="11"/>
        <v>582.22685496192469</v>
      </c>
      <c r="I183" s="86">
        <f t="shared" si="13"/>
        <v>586.71787274141627</v>
      </c>
      <c r="J183" s="86"/>
      <c r="K183" s="89">
        <f t="shared" si="12"/>
        <v>0.90659340659340437</v>
      </c>
      <c r="L183" s="90">
        <f t="shared" si="10"/>
        <v>506.93068949773487</v>
      </c>
      <c r="M183" s="86"/>
    </row>
    <row r="184" spans="1:13" x14ac:dyDescent="0.25">
      <c r="A184" s="87">
        <v>42078</v>
      </c>
      <c r="B184" s="86">
        <v>554.30571701099996</v>
      </c>
      <c r="C184" s="86">
        <v>684.54662715299992</v>
      </c>
      <c r="D184" s="86">
        <v>551.20586463300003</v>
      </c>
      <c r="E184" s="86">
        <v>705</v>
      </c>
      <c r="F184" s="83">
        <v>471</v>
      </c>
      <c r="H184" s="88">
        <f t="shared" si="11"/>
        <v>581.29945015404974</v>
      </c>
      <c r="I184" s="86">
        <f t="shared" si="13"/>
        <v>580.99450977546633</v>
      </c>
      <c r="J184" s="86"/>
      <c r="K184" s="89">
        <f t="shared" si="12"/>
        <v>0.91208791208790985</v>
      </c>
      <c r="L184" s="90">
        <f t="shared" si="10"/>
        <v>501.50679937211976</v>
      </c>
      <c r="M184" s="86"/>
    </row>
    <row r="185" spans="1:13" x14ac:dyDescent="0.25">
      <c r="A185" s="87">
        <v>42079</v>
      </c>
      <c r="B185" s="86">
        <v>564.18578116799995</v>
      </c>
      <c r="C185" s="86">
        <v>691.16182903200013</v>
      </c>
      <c r="D185" s="86">
        <v>580.75041302099987</v>
      </c>
      <c r="E185" s="86">
        <v>705</v>
      </c>
      <c r="F185" s="83">
        <v>490</v>
      </c>
      <c r="H185" s="88">
        <f t="shared" si="11"/>
        <v>594.17942695704971</v>
      </c>
      <c r="I185" s="86">
        <f t="shared" si="13"/>
        <v>576.16952899948296</v>
      </c>
      <c r="J185" s="86"/>
      <c r="K185" s="89">
        <f t="shared" si="12"/>
        <v>0.91758241758241532</v>
      </c>
      <c r="L185" s="90">
        <f t="shared" si="10"/>
        <v>496.8670745959829</v>
      </c>
      <c r="M185" s="86"/>
    </row>
    <row r="186" spans="1:13" x14ac:dyDescent="0.25">
      <c r="A186" s="87">
        <v>42080</v>
      </c>
      <c r="B186" s="86">
        <v>552.93333284400001</v>
      </c>
      <c r="C186" s="86">
        <v>704.40056131199992</v>
      </c>
      <c r="D186" s="86">
        <v>624.69343707600001</v>
      </c>
      <c r="E186" s="86">
        <v>699</v>
      </c>
      <c r="F186" s="83">
        <v>494</v>
      </c>
      <c r="H186" s="88">
        <f t="shared" si="11"/>
        <v>599.92059045842473</v>
      </c>
      <c r="I186" s="86">
        <f t="shared" si="13"/>
        <v>571.85993773789971</v>
      </c>
      <c r="J186" s="86"/>
      <c r="K186" s="89">
        <f t="shared" si="12"/>
        <v>0.9230769230769208</v>
      </c>
      <c r="L186" s="90">
        <f t="shared" si="10"/>
        <v>492.67933097419075</v>
      </c>
      <c r="M186" s="86"/>
    </row>
    <row r="187" spans="1:13" x14ac:dyDescent="0.25">
      <c r="A187" s="87">
        <v>42081</v>
      </c>
      <c r="B187" s="86">
        <v>537.98373164399993</v>
      </c>
      <c r="C187" s="86">
        <v>698.74768065299997</v>
      </c>
      <c r="D187" s="86">
        <v>589.18960241699995</v>
      </c>
      <c r="E187" s="86">
        <v>684</v>
      </c>
      <c r="F187" s="83">
        <v>497</v>
      </c>
      <c r="H187" s="88">
        <f t="shared" si="11"/>
        <v>590.28230089367469</v>
      </c>
      <c r="I187" s="86">
        <f t="shared" si="13"/>
        <v>567.21154511133739</v>
      </c>
      <c r="J187" s="86"/>
      <c r="K187" s="89">
        <f t="shared" si="12"/>
        <v>0.92857142857142627</v>
      </c>
      <c r="L187" s="90">
        <f t="shared" si="10"/>
        <v>488.20707989940132</v>
      </c>
      <c r="M187" s="86"/>
    </row>
    <row r="188" spans="1:13" x14ac:dyDescent="0.25">
      <c r="A188" s="87">
        <v>42082</v>
      </c>
      <c r="B188" s="86">
        <v>535.22691227700011</v>
      </c>
      <c r="C188" s="86">
        <v>721.03987411799994</v>
      </c>
      <c r="D188" s="86">
        <v>514.86135024300006</v>
      </c>
      <c r="E188" s="86">
        <v>627</v>
      </c>
      <c r="F188" s="83">
        <v>495</v>
      </c>
      <c r="H188" s="88">
        <f t="shared" si="11"/>
        <v>568.43319113417476</v>
      </c>
      <c r="I188" s="86">
        <f t="shared" si="13"/>
        <v>562.56593422675394</v>
      </c>
      <c r="J188" s="86"/>
      <c r="K188" s="89">
        <f t="shared" si="12"/>
        <v>0.93406593406593175</v>
      </c>
      <c r="L188" s="90">
        <f t="shared" si="10"/>
        <v>483.74488300267598</v>
      </c>
      <c r="M188" s="86"/>
    </row>
    <row r="189" spans="1:13" x14ac:dyDescent="0.25">
      <c r="A189" s="87">
        <v>42083</v>
      </c>
      <c r="B189" s="86">
        <v>524.66981481599998</v>
      </c>
      <c r="C189" s="86">
        <v>756.47237600999995</v>
      </c>
      <c r="D189" s="86">
        <v>447.83094905699994</v>
      </c>
      <c r="E189" s="86">
        <v>606</v>
      </c>
      <c r="F189" s="83">
        <v>479</v>
      </c>
      <c r="H189" s="88">
        <f t="shared" si="11"/>
        <v>551.91381653979977</v>
      </c>
      <c r="I189" s="86">
        <f t="shared" si="13"/>
        <v>558.28884673517075</v>
      </c>
      <c r="J189" s="86"/>
      <c r="K189" s="89">
        <f t="shared" si="12"/>
        <v>0.93956043956043722</v>
      </c>
      <c r="L189" s="90">
        <f t="shared" si="10"/>
        <v>479.60692959914275</v>
      </c>
      <c r="M189" s="86"/>
    </row>
    <row r="190" spans="1:13" x14ac:dyDescent="0.25">
      <c r="A190" s="87">
        <v>42084</v>
      </c>
      <c r="B190" s="86">
        <v>523.55974589100003</v>
      </c>
      <c r="C190" s="86">
        <v>765.46881164099989</v>
      </c>
      <c r="D190" s="86">
        <v>381.444998532</v>
      </c>
      <c r="E190" s="86">
        <v>601</v>
      </c>
      <c r="F190" s="83">
        <v>457</v>
      </c>
      <c r="H190" s="88">
        <f t="shared" si="11"/>
        <v>535.1013685624248</v>
      </c>
      <c r="I190" s="86">
        <f t="shared" si="13"/>
        <v>554.11983440615813</v>
      </c>
      <c r="J190" s="86"/>
      <c r="K190" s="89">
        <f t="shared" si="12"/>
        <v>0.9450549450549427</v>
      </c>
      <c r="L190" s="90">
        <f t="shared" si="10"/>
        <v>475.56878095737329</v>
      </c>
      <c r="M190" s="86"/>
    </row>
    <row r="191" spans="1:13" x14ac:dyDescent="0.25">
      <c r="A191" s="87">
        <v>42085</v>
      </c>
      <c r="B191" s="86">
        <v>530.80903339500003</v>
      </c>
      <c r="C191" s="86">
        <v>736.49805065400005</v>
      </c>
      <c r="D191" s="86">
        <v>347.65020404099999</v>
      </c>
      <c r="E191" s="86">
        <v>619</v>
      </c>
      <c r="F191" s="83">
        <v>470</v>
      </c>
      <c r="H191" s="88">
        <f t="shared" si="11"/>
        <v>537.53683506567484</v>
      </c>
      <c r="I191" s="86">
        <f t="shared" si="13"/>
        <v>550.36962855104559</v>
      </c>
      <c r="J191" s="86"/>
      <c r="K191" s="89">
        <f t="shared" si="12"/>
        <v>0.95054945054944817</v>
      </c>
      <c r="L191" s="90">
        <f t="shared" si="10"/>
        <v>471.89659634830059</v>
      </c>
      <c r="M191" s="86"/>
    </row>
    <row r="192" spans="1:13" x14ac:dyDescent="0.25">
      <c r="A192" s="87">
        <v>42086</v>
      </c>
      <c r="B192" s="86">
        <v>533.45962369800009</v>
      </c>
      <c r="C192" s="86">
        <v>708.59963081699993</v>
      </c>
      <c r="D192" s="86">
        <v>315.18292809900004</v>
      </c>
      <c r="E192" s="86">
        <v>607</v>
      </c>
      <c r="F192" s="83">
        <v>479</v>
      </c>
      <c r="H192" s="88">
        <f t="shared" si="11"/>
        <v>530.69744688117487</v>
      </c>
      <c r="I192" s="86">
        <f t="shared" si="13"/>
        <v>547.39024797623313</v>
      </c>
      <c r="J192" s="86"/>
      <c r="K192" s="89">
        <f t="shared" si="12"/>
        <v>0.95604395604395365</v>
      </c>
      <c r="L192" s="90">
        <f t="shared" si="10"/>
        <v>468.89087724997131</v>
      </c>
      <c r="M192" s="86"/>
    </row>
    <row r="193" spans="1:13" x14ac:dyDescent="0.25">
      <c r="A193" s="87">
        <v>42087</v>
      </c>
      <c r="B193" s="86">
        <v>535.51818883500005</v>
      </c>
      <c r="C193" s="86">
        <v>686.09439509099991</v>
      </c>
      <c r="D193" s="86">
        <v>310.48498111200001</v>
      </c>
      <c r="E193" s="86">
        <v>619</v>
      </c>
      <c r="F193" s="83">
        <v>489</v>
      </c>
      <c r="H193" s="88">
        <f t="shared" si="11"/>
        <v>534.30436968417484</v>
      </c>
      <c r="I193" s="86">
        <f t="shared" si="13"/>
        <v>545.04826072830394</v>
      </c>
      <c r="J193" s="86"/>
      <c r="K193" s="89">
        <f t="shared" si="12"/>
        <v>0.96153846153845912</v>
      </c>
      <c r="L193" s="90">
        <f t="shared" si="10"/>
        <v>466.43553081556797</v>
      </c>
      <c r="M193" s="86"/>
    </row>
    <row r="194" spans="1:13" x14ac:dyDescent="0.25">
      <c r="A194" s="87">
        <v>42088</v>
      </c>
      <c r="B194" s="86">
        <v>527.56645726500005</v>
      </c>
      <c r="C194" s="86">
        <v>660.612521292</v>
      </c>
      <c r="D194" s="86">
        <v>322.06086809100003</v>
      </c>
      <c r="E194" s="86">
        <v>654</v>
      </c>
      <c r="F194" s="83">
        <v>495</v>
      </c>
      <c r="H194" s="88">
        <f t="shared" si="11"/>
        <v>542.57215488542488</v>
      </c>
      <c r="I194" s="86">
        <f t="shared" si="13"/>
        <v>542.8002117751289</v>
      </c>
      <c r="J194" s="86"/>
      <c r="K194" s="89">
        <f t="shared" si="12"/>
        <v>0.9670329670329646</v>
      </c>
      <c r="L194" s="90">
        <f t="shared" si="10"/>
        <v>464.06435688027523</v>
      </c>
      <c r="M194" s="86"/>
    </row>
    <row r="195" spans="1:13" x14ac:dyDescent="0.25">
      <c r="A195" s="87">
        <v>42089</v>
      </c>
      <c r="B195" s="86">
        <v>522.28491128400003</v>
      </c>
      <c r="C195" s="86">
        <v>667.32780856200009</v>
      </c>
      <c r="D195" s="86">
        <v>355.78690098600003</v>
      </c>
      <c r="E195" s="86">
        <v>660</v>
      </c>
      <c r="F195" s="83">
        <v>507</v>
      </c>
      <c r="H195" s="88">
        <f t="shared" si="11"/>
        <v>552.96712665842483</v>
      </c>
      <c r="I195" s="86">
        <f t="shared" si="13"/>
        <v>540.86268431306632</v>
      </c>
      <c r="J195" s="86"/>
      <c r="K195" s="89">
        <f t="shared" si="12"/>
        <v>0.97252747252747007</v>
      </c>
      <c r="L195" s="90">
        <f t="shared" si="10"/>
        <v>461.96211140915494</v>
      </c>
      <c r="M195" s="86"/>
    </row>
    <row r="196" spans="1:13" x14ac:dyDescent="0.25">
      <c r="A196" s="87">
        <v>42090</v>
      </c>
      <c r="B196" s="86">
        <v>560.40150245099994</v>
      </c>
      <c r="C196" s="86">
        <v>680.11201413000015</v>
      </c>
      <c r="D196" s="86">
        <v>371.34892541400001</v>
      </c>
      <c r="E196" s="86">
        <v>655</v>
      </c>
      <c r="F196" s="83">
        <v>495</v>
      </c>
      <c r="H196" s="88">
        <f t="shared" si="11"/>
        <v>555.5249793037998</v>
      </c>
      <c r="I196" s="86">
        <f t="shared" si="13"/>
        <v>539.26562616422893</v>
      </c>
      <c r="J196" s="86"/>
      <c r="K196" s="89">
        <f t="shared" si="12"/>
        <v>0.97802197802197555</v>
      </c>
      <c r="L196" s="90">
        <f t="shared" si="10"/>
        <v>460.15358100716918</v>
      </c>
      <c r="M196" s="86"/>
    </row>
    <row r="197" spans="1:13" x14ac:dyDescent="0.25">
      <c r="A197" s="87">
        <v>42091</v>
      </c>
      <c r="B197" s="86">
        <v>596.05249314899993</v>
      </c>
      <c r="C197" s="86">
        <v>653.33582594399991</v>
      </c>
      <c r="D197" s="86">
        <v>339.00742443899998</v>
      </c>
      <c r="E197" s="86">
        <v>642</v>
      </c>
      <c r="F197" s="83">
        <v>473</v>
      </c>
      <c r="H197" s="88">
        <f t="shared" si="11"/>
        <v>541.09164199592476</v>
      </c>
      <c r="I197" s="86">
        <f t="shared" si="13"/>
        <v>537.70537163001222</v>
      </c>
      <c r="J197" s="86"/>
      <c r="K197" s="89">
        <f t="shared" si="12"/>
        <v>0.98351648351648102</v>
      </c>
      <c r="L197" s="90">
        <f t="shared" si="10"/>
        <v>458.3790571889914</v>
      </c>
      <c r="M197" s="86"/>
    </row>
    <row r="198" spans="1:13" x14ac:dyDescent="0.25">
      <c r="A198" s="87">
        <v>42092</v>
      </c>
      <c r="B198" s="86">
        <v>636.65833477800004</v>
      </c>
      <c r="C198" s="86">
        <v>623.704656054</v>
      </c>
      <c r="D198" s="86">
        <v>314.66581099200005</v>
      </c>
      <c r="E198" s="86">
        <v>636</v>
      </c>
      <c r="F198" s="83">
        <v>460</v>
      </c>
      <c r="H198" s="88">
        <f t="shared" si="11"/>
        <v>533.04577428242476</v>
      </c>
      <c r="I198" s="86">
        <f t="shared" si="13"/>
        <v>536.37753420500803</v>
      </c>
      <c r="J198" s="86"/>
      <c r="K198" s="89">
        <f t="shared" si="12"/>
        <v>0.9890109890109865</v>
      </c>
      <c r="L198" s="90">
        <f t="shared" si="10"/>
        <v>456.80504286690268</v>
      </c>
      <c r="M198" s="86"/>
    </row>
    <row r="199" spans="1:13" ht="13" x14ac:dyDescent="0.3">
      <c r="A199" s="87">
        <v>42093</v>
      </c>
      <c r="B199" s="86">
        <v>647.27970277200006</v>
      </c>
      <c r="C199" s="86">
        <v>622.29461897700003</v>
      </c>
      <c r="D199" s="86">
        <v>295.618985796</v>
      </c>
      <c r="E199" s="86">
        <v>649</v>
      </c>
      <c r="F199" s="83">
        <v>461</v>
      </c>
      <c r="H199" s="88">
        <f t="shared" si="11"/>
        <v>535.44133749754974</v>
      </c>
      <c r="I199" s="86">
        <f t="shared" si="13"/>
        <v>535.5797781459371</v>
      </c>
      <c r="J199" s="86"/>
      <c r="K199" s="89">
        <f t="shared" si="12"/>
        <v>0.99450549450549197</v>
      </c>
      <c r="L199" s="90">
        <f t="shared" si="10"/>
        <v>455.68422332911206</v>
      </c>
      <c r="M199" s="92"/>
    </row>
    <row r="200" spans="1:13" x14ac:dyDescent="0.25">
      <c r="A200" s="87">
        <v>42094</v>
      </c>
      <c r="B200" s="86">
        <v>644.97884426999997</v>
      </c>
      <c r="C200" s="86">
        <v>647.34634713000003</v>
      </c>
      <c r="D200" s="86">
        <v>302.49250084800002</v>
      </c>
      <c r="E200" s="86">
        <v>675</v>
      </c>
      <c r="F200" s="83">
        <v>446</v>
      </c>
      <c r="H200" s="88">
        <f t="shared" si="11"/>
        <v>540.01938558542474</v>
      </c>
      <c r="I200" s="86">
        <f>AVERAGE(H186:H200,H201:H215)</f>
        <v>534.43080687829547</v>
      </c>
      <c r="J200" s="86"/>
      <c r="K200" s="89">
        <f>K199+(1/182)</f>
        <v>0.99999999999999745</v>
      </c>
      <c r="L200" s="90">
        <f t="shared" si="10"/>
        <v>454.26618584655137</v>
      </c>
      <c r="M200" s="86"/>
    </row>
    <row r="201" spans="1:13" x14ac:dyDescent="0.25">
      <c r="A201" s="87">
        <v>42095</v>
      </c>
      <c r="B201" s="86">
        <v>649.02179867399991</v>
      </c>
      <c r="C201" s="86">
        <v>696.33845492400008</v>
      </c>
      <c r="D201" s="86">
        <v>318.95403234300005</v>
      </c>
      <c r="E201" s="86">
        <v>700</v>
      </c>
      <c r="F201" s="83">
        <v>414</v>
      </c>
      <c r="H201" s="88">
        <f t="shared" si="11"/>
        <v>542.95645979704977</v>
      </c>
      <c r="I201" s="86"/>
      <c r="J201" s="86"/>
      <c r="K201" s="89"/>
      <c r="L201" s="90"/>
      <c r="M201" s="86"/>
    </row>
    <row r="202" spans="1:13" x14ac:dyDescent="0.25">
      <c r="A202" s="87">
        <v>42096</v>
      </c>
      <c r="B202" s="86">
        <v>653.62748156999987</v>
      </c>
      <c r="C202" s="86">
        <v>729.10601400900009</v>
      </c>
      <c r="D202" s="86">
        <v>293.18981463599999</v>
      </c>
      <c r="E202" s="86">
        <v>697</v>
      </c>
      <c r="F202" s="93">
        <v>389</v>
      </c>
      <c r="H202" s="88">
        <f t="shared" si="11"/>
        <v>534.28258783129979</v>
      </c>
      <c r="I202" s="86"/>
      <c r="J202" s="86"/>
      <c r="K202" s="89"/>
      <c r="L202" s="90"/>
      <c r="M202" s="86"/>
    </row>
    <row r="203" spans="1:13" x14ac:dyDescent="0.25">
      <c r="A203" s="87">
        <v>42097</v>
      </c>
      <c r="B203" s="86">
        <v>628.03862568599993</v>
      </c>
      <c r="C203" s="86">
        <v>744.99277509300009</v>
      </c>
      <c r="D203" s="86">
        <v>272.97772864199999</v>
      </c>
      <c r="E203" s="86">
        <v>672</v>
      </c>
      <c r="F203" s="93">
        <v>364</v>
      </c>
      <c r="H203" s="88">
        <f t="shared" si="11"/>
        <v>514.91831523204985</v>
      </c>
      <c r="I203" s="86"/>
      <c r="J203" s="86"/>
      <c r="K203" s="89"/>
      <c r="L203" s="90"/>
      <c r="M203" s="86"/>
    </row>
    <row r="204" spans="1:13" x14ac:dyDescent="0.25">
      <c r="A204" s="87">
        <v>42098</v>
      </c>
      <c r="B204" s="86">
        <v>629.40529323599992</v>
      </c>
      <c r="C204" s="86">
        <v>742.97934127500014</v>
      </c>
      <c r="D204" s="86">
        <v>274.71940297500004</v>
      </c>
      <c r="E204" s="86">
        <v>640</v>
      </c>
      <c r="F204" s="93">
        <v>365</v>
      </c>
      <c r="H204" s="88">
        <f t="shared" si="11"/>
        <v>507.43017874017488</v>
      </c>
      <c r="I204" s="86"/>
      <c r="J204" s="86"/>
      <c r="K204" s="89"/>
      <c r="L204" s="90"/>
      <c r="M204" s="86"/>
    </row>
    <row r="205" spans="1:13" x14ac:dyDescent="0.25">
      <c r="A205" s="87">
        <v>42099</v>
      </c>
      <c r="B205" s="86">
        <v>655.84561843199992</v>
      </c>
      <c r="C205" s="86">
        <v>731.85999575999995</v>
      </c>
      <c r="D205" s="86">
        <v>270.35286604500004</v>
      </c>
      <c r="E205" s="86">
        <v>590</v>
      </c>
      <c r="F205" s="93">
        <v>358</v>
      </c>
      <c r="H205" s="88">
        <f t="shared" si="11"/>
        <v>493.67448408404988</v>
      </c>
      <c r="I205" s="86"/>
      <c r="J205" s="86"/>
      <c r="K205" s="89"/>
      <c r="L205" s="90"/>
      <c r="M205" s="86"/>
    </row>
    <row r="206" spans="1:13" x14ac:dyDescent="0.25">
      <c r="A206" s="87">
        <v>42100</v>
      </c>
      <c r="B206" s="86">
        <v>661.22490304199994</v>
      </c>
      <c r="C206" s="86">
        <v>704.16902683800004</v>
      </c>
      <c r="D206" s="86">
        <v>250.48967057399997</v>
      </c>
      <c r="E206" s="86">
        <v>569</v>
      </c>
      <c r="F206" s="93">
        <v>356</v>
      </c>
      <c r="H206" s="88">
        <f t="shared" si="11"/>
        <v>482.40262411117487</v>
      </c>
      <c r="I206" s="86"/>
      <c r="J206" s="86"/>
      <c r="K206" s="89"/>
      <c r="L206" s="90"/>
      <c r="M206" s="86"/>
    </row>
    <row r="207" spans="1:13" x14ac:dyDescent="0.25">
      <c r="A207" s="87">
        <v>42101</v>
      </c>
      <c r="B207" s="86">
        <v>658.88369407200003</v>
      </c>
      <c r="C207" s="86">
        <v>682.56454977299995</v>
      </c>
      <c r="D207" s="86">
        <v>245.999600163</v>
      </c>
      <c r="E207" s="86">
        <v>566</v>
      </c>
      <c r="F207" s="93">
        <v>386</v>
      </c>
      <c r="H207" s="88">
        <f t="shared" si="11"/>
        <v>489.34815455542486</v>
      </c>
      <c r="I207" s="86"/>
      <c r="J207" s="86"/>
      <c r="K207" s="89"/>
      <c r="L207" s="90"/>
      <c r="M207" s="86"/>
    </row>
    <row r="208" spans="1:13" x14ac:dyDescent="0.25">
      <c r="A208" s="87">
        <v>42102</v>
      </c>
      <c r="B208" s="86">
        <v>667.74286002899998</v>
      </c>
      <c r="C208" s="86">
        <v>657.89593502700006</v>
      </c>
      <c r="D208" s="86">
        <v>249.713233476</v>
      </c>
      <c r="E208" s="86">
        <v>566</v>
      </c>
      <c r="F208" s="93">
        <v>413</v>
      </c>
      <c r="H208" s="88">
        <f t="shared" si="11"/>
        <v>497.96117762092484</v>
      </c>
      <c r="I208" s="86"/>
      <c r="J208" s="86"/>
      <c r="K208" s="89"/>
      <c r="L208" s="90"/>
      <c r="M208" s="86"/>
    </row>
    <row r="209" spans="1:13" x14ac:dyDescent="0.25">
      <c r="A209" s="87">
        <v>42103</v>
      </c>
      <c r="B209" s="86">
        <v>635.48853902099995</v>
      </c>
      <c r="C209" s="86">
        <v>648.47754872400003</v>
      </c>
      <c r="D209" s="86">
        <v>257.36155263900002</v>
      </c>
      <c r="E209" s="86">
        <v>558</v>
      </c>
      <c r="F209" s="93">
        <v>443</v>
      </c>
      <c r="H209" s="88">
        <f t="shared" si="11"/>
        <v>502.95812910242483</v>
      </c>
      <c r="I209" s="86"/>
      <c r="J209" s="86"/>
      <c r="K209" s="89"/>
      <c r="L209" s="90"/>
      <c r="M209" s="86"/>
    </row>
    <row r="210" spans="1:13" x14ac:dyDescent="0.25">
      <c r="A210" s="87">
        <v>42104</v>
      </c>
      <c r="B210" s="86">
        <v>610.75752945900001</v>
      </c>
      <c r="C210" s="86">
        <v>678.71799360600005</v>
      </c>
      <c r="D210" s="86">
        <v>252.58171422299998</v>
      </c>
      <c r="E210" s="86">
        <v>532</v>
      </c>
      <c r="F210" s="93">
        <v>476</v>
      </c>
      <c r="H210" s="88">
        <f t="shared" si="11"/>
        <v>508.92432871542485</v>
      </c>
      <c r="I210" s="86"/>
      <c r="J210" s="86"/>
      <c r="K210" s="89"/>
      <c r="L210" s="90"/>
      <c r="M210" s="86"/>
    </row>
    <row r="211" spans="1:13" x14ac:dyDescent="0.25">
      <c r="A211" s="87">
        <v>42105</v>
      </c>
      <c r="B211" s="86">
        <v>615.86906967300001</v>
      </c>
      <c r="C211" s="86">
        <v>672.38246541900003</v>
      </c>
      <c r="D211" s="86">
        <v>250.90633679999999</v>
      </c>
      <c r="E211" s="86">
        <v>492</v>
      </c>
      <c r="F211" s="93">
        <v>532</v>
      </c>
      <c r="H211" s="88">
        <f t="shared" si="11"/>
        <v>519.56190804092489</v>
      </c>
      <c r="I211" s="86"/>
      <c r="J211" s="86"/>
      <c r="K211" s="89"/>
      <c r="L211" s="90"/>
      <c r="M211" s="86"/>
    </row>
    <row r="212" spans="1:13" x14ac:dyDescent="0.25">
      <c r="A212" s="87">
        <v>42106</v>
      </c>
      <c r="B212" s="86">
        <v>634.75698474599994</v>
      </c>
      <c r="C212" s="86">
        <v>676.171834956</v>
      </c>
      <c r="D212" s="86">
        <v>246.21178440599999</v>
      </c>
      <c r="E212" s="86">
        <v>458</v>
      </c>
      <c r="F212" s="93">
        <v>577</v>
      </c>
      <c r="H212" s="88">
        <f t="shared" ref="H212:H215" si="14">H211-AVERAGE((B211-B212),(C211-C212),(D211-D212),(E211-E212),(E211-E212),(F211-F212),(F211-F212),(F211-F212))</f>
        <v>530.18474956792488</v>
      </c>
      <c r="I212" s="86"/>
      <c r="J212" s="86"/>
      <c r="K212" s="89"/>
      <c r="L212" s="90"/>
      <c r="M212" s="86"/>
    </row>
    <row r="213" spans="1:13" x14ac:dyDescent="0.25">
      <c r="A213" s="87">
        <v>42107</v>
      </c>
      <c r="B213" s="86">
        <v>623.50886334000006</v>
      </c>
      <c r="C213" s="86">
        <v>676.4766378060001</v>
      </c>
      <c r="D213" s="86">
        <v>237.81096411299998</v>
      </c>
      <c r="E213" s="86">
        <v>425</v>
      </c>
      <c r="F213" s="93">
        <v>638</v>
      </c>
      <c r="H213" s="88">
        <f t="shared" si="14"/>
        <v>542.39173221179988</v>
      </c>
      <c r="I213" s="86"/>
      <c r="J213" s="86"/>
      <c r="K213" s="89"/>
      <c r="L213" s="90"/>
      <c r="M213" s="86"/>
    </row>
    <row r="214" spans="1:13" x14ac:dyDescent="0.25">
      <c r="A214" s="87">
        <v>42108</v>
      </c>
      <c r="B214" s="86">
        <v>602.85779818799995</v>
      </c>
      <c r="C214" s="86">
        <v>653.52827521500001</v>
      </c>
      <c r="D214" s="86">
        <v>230.21068121699997</v>
      </c>
      <c r="E214" s="86">
        <v>416</v>
      </c>
      <c r="F214" s="93">
        <v>701</v>
      </c>
      <c r="H214" s="88">
        <f t="shared" si="14"/>
        <v>557.36676838192489</v>
      </c>
      <c r="I214" s="86"/>
      <c r="J214" s="86"/>
      <c r="K214" s="89"/>
      <c r="L214" s="90"/>
      <c r="M214" s="86"/>
    </row>
    <row r="215" spans="1:13" x14ac:dyDescent="0.25">
      <c r="A215" s="87">
        <v>42109</v>
      </c>
      <c r="B215" s="86">
        <v>584.25853856100002</v>
      </c>
      <c r="C215" s="86">
        <v>654.69265688400003</v>
      </c>
      <c r="D215" s="86">
        <v>253.393723542</v>
      </c>
      <c r="E215" s="86">
        <v>406</v>
      </c>
      <c r="F215" s="93">
        <v>712</v>
      </c>
      <c r="H215" s="88">
        <f t="shared" si="14"/>
        <v>559.71028892779987</v>
      </c>
      <c r="I215" s="86"/>
      <c r="J215" s="86"/>
      <c r="K215" s="89"/>
      <c r="L215" s="90"/>
      <c r="M215" s="86"/>
    </row>
    <row r="216" spans="1:13" x14ac:dyDescent="0.25">
      <c r="A216" s="87">
        <v>42110</v>
      </c>
      <c r="B216" s="86">
        <v>559.13104916700001</v>
      </c>
      <c r="C216" s="86">
        <v>680.76400281299993</v>
      </c>
      <c r="D216" s="86">
        <v>269.48792186999998</v>
      </c>
      <c r="E216" s="86">
        <v>390</v>
      </c>
      <c r="F216" s="93">
        <v>718</v>
      </c>
      <c r="H216" s="88"/>
      <c r="I216" s="86"/>
      <c r="J216" s="86"/>
      <c r="K216" s="89"/>
      <c r="L216" s="90"/>
      <c r="M216" s="86"/>
    </row>
    <row r="217" spans="1:13" x14ac:dyDescent="0.25">
      <c r="A217" s="87">
        <v>42111</v>
      </c>
      <c r="B217" s="86">
        <v>543.71936119199995</v>
      </c>
      <c r="C217" s="86">
        <v>682.02805937099993</v>
      </c>
      <c r="D217" s="86">
        <v>270.3060438</v>
      </c>
      <c r="E217" s="86">
        <v>354</v>
      </c>
      <c r="F217" s="93">
        <v>736</v>
      </c>
      <c r="H217" s="88"/>
      <c r="I217" s="86"/>
      <c r="J217" s="86"/>
      <c r="K217" s="89"/>
      <c r="L217" s="90"/>
      <c r="M217" s="86"/>
    </row>
    <row r="218" spans="1:13" x14ac:dyDescent="0.25">
      <c r="A218" s="87">
        <v>42112</v>
      </c>
      <c r="B218" s="86">
        <v>525.63338018999991</v>
      </c>
      <c r="C218" s="86">
        <v>602.89255126499995</v>
      </c>
      <c r="D218" s="86">
        <v>268.49027785499999</v>
      </c>
      <c r="E218" s="86">
        <v>343</v>
      </c>
      <c r="F218" s="93">
        <v>767</v>
      </c>
      <c r="H218" s="88"/>
      <c r="I218" s="86"/>
      <c r="J218" s="86"/>
      <c r="K218" s="89"/>
      <c r="L218" s="90"/>
      <c r="M218" s="86"/>
    </row>
    <row r="219" spans="1:13" x14ac:dyDescent="0.25">
      <c r="A219" s="87">
        <v>42113</v>
      </c>
      <c r="B219" s="86">
        <v>535.81659030899993</v>
      </c>
      <c r="C219" s="86">
        <v>648.16743566700006</v>
      </c>
      <c r="D219" s="86">
        <v>304.19442949200004</v>
      </c>
      <c r="E219" s="86">
        <v>330</v>
      </c>
      <c r="F219" s="93">
        <v>791</v>
      </c>
      <c r="H219" s="88"/>
      <c r="I219" s="86"/>
      <c r="J219" s="86"/>
      <c r="K219" s="89"/>
      <c r="L219" s="90"/>
      <c r="M219" s="86"/>
    </row>
    <row r="220" spans="1:13" x14ac:dyDescent="0.25">
      <c r="A220" s="87">
        <v>42114</v>
      </c>
      <c r="B220" s="86">
        <v>526.969870356</v>
      </c>
      <c r="C220" s="86">
        <v>610.15940814300006</v>
      </c>
      <c r="D220" s="86">
        <v>321.98113993499999</v>
      </c>
      <c r="E220" s="86">
        <v>354</v>
      </c>
      <c r="F220" s="93">
        <v>793</v>
      </c>
      <c r="H220" s="88"/>
      <c r="I220" s="86"/>
      <c r="J220" s="86"/>
      <c r="K220" s="89"/>
      <c r="L220" s="90"/>
      <c r="M220" s="86"/>
    </row>
    <row r="221" spans="1:13" x14ac:dyDescent="0.25">
      <c r="A221" s="87">
        <v>42115</v>
      </c>
      <c r="B221" s="86">
        <v>530.35887870600004</v>
      </c>
      <c r="C221" s="86">
        <v>587.90599326000006</v>
      </c>
      <c r="D221" s="86">
        <v>333.71123505000003</v>
      </c>
      <c r="E221" s="86">
        <v>386</v>
      </c>
      <c r="F221" s="93">
        <v>832</v>
      </c>
      <c r="H221" s="88"/>
      <c r="I221" s="86"/>
      <c r="J221" s="86"/>
      <c r="K221" s="89"/>
      <c r="L221" s="90"/>
      <c r="M221" s="86"/>
    </row>
    <row r="222" spans="1:13" x14ac:dyDescent="0.25">
      <c r="A222" s="87">
        <v>42116</v>
      </c>
      <c r="B222" s="86">
        <v>540.13427396700001</v>
      </c>
      <c r="C222" s="86">
        <v>578.39793496200002</v>
      </c>
      <c r="D222" s="86">
        <v>380.44965040799997</v>
      </c>
      <c r="E222" s="86">
        <v>460</v>
      </c>
      <c r="F222" s="93">
        <v>873</v>
      </c>
      <c r="H222" s="88"/>
      <c r="I222" s="86"/>
      <c r="J222" s="86"/>
      <c r="K222" s="89"/>
      <c r="L222" s="90"/>
      <c r="M222" s="86"/>
    </row>
    <row r="223" spans="1:13" x14ac:dyDescent="0.25">
      <c r="A223" s="87">
        <v>42117</v>
      </c>
      <c r="B223" s="86">
        <v>535.95124268400002</v>
      </c>
      <c r="C223" s="86">
        <v>577.70219089500006</v>
      </c>
      <c r="D223" s="86">
        <v>439.07949449100005</v>
      </c>
      <c r="E223" s="86">
        <v>536</v>
      </c>
      <c r="F223" s="93">
        <v>907</v>
      </c>
      <c r="H223" s="88"/>
      <c r="I223" s="86"/>
      <c r="J223" s="86"/>
      <c r="K223" s="89"/>
      <c r="L223" s="90"/>
      <c r="M223" s="86"/>
    </row>
    <row r="224" spans="1:13" x14ac:dyDescent="0.25">
      <c r="A224" s="87">
        <v>42118</v>
      </c>
      <c r="B224" s="86">
        <v>514.94510994899997</v>
      </c>
      <c r="C224" s="86">
        <v>592.51338382200004</v>
      </c>
      <c r="D224" s="86">
        <v>470.12453538300002</v>
      </c>
      <c r="E224" s="86">
        <v>589</v>
      </c>
      <c r="F224" s="93">
        <v>915</v>
      </c>
      <c r="H224" s="88"/>
      <c r="I224" s="86"/>
      <c r="J224" s="86"/>
      <c r="K224" s="89"/>
      <c r="L224" s="90"/>
      <c r="M224" s="86"/>
    </row>
    <row r="225" spans="1:13" x14ac:dyDescent="0.25">
      <c r="A225" s="87">
        <v>42119</v>
      </c>
      <c r="B225" s="86">
        <v>521.57842832100005</v>
      </c>
      <c r="C225" s="86">
        <v>583.320751578</v>
      </c>
      <c r="D225" s="86">
        <v>469.44019265099996</v>
      </c>
      <c r="E225" s="86">
        <v>636</v>
      </c>
      <c r="F225" s="93">
        <v>925</v>
      </c>
      <c r="H225" s="88"/>
      <c r="I225" s="86"/>
      <c r="J225" s="86"/>
      <c r="K225" s="89"/>
      <c r="L225" s="90"/>
      <c r="M225" s="86"/>
    </row>
    <row r="226" spans="1:13" x14ac:dyDescent="0.25">
      <c r="A226" s="87">
        <v>42120</v>
      </c>
      <c r="B226" s="86">
        <v>527.44584723899993</v>
      </c>
      <c r="C226" s="86">
        <v>530.35751021099998</v>
      </c>
      <c r="D226" s="86">
        <v>474.85857176399998</v>
      </c>
      <c r="E226" s="86">
        <v>676</v>
      </c>
      <c r="F226" s="93">
        <v>948</v>
      </c>
      <c r="H226" s="88"/>
      <c r="I226" s="86"/>
      <c r="J226" s="86"/>
      <c r="K226" s="89"/>
      <c r="L226" s="90"/>
      <c r="M226" s="86"/>
    </row>
    <row r="227" spans="1:13" x14ac:dyDescent="0.25">
      <c r="A227" s="87">
        <v>42121</v>
      </c>
      <c r="B227" s="86">
        <v>513.02344946099993</v>
      </c>
      <c r="C227" s="86">
        <v>465.82518369899998</v>
      </c>
      <c r="D227" s="86">
        <v>478.23393692100001</v>
      </c>
      <c r="E227" s="86">
        <v>709</v>
      </c>
      <c r="F227" s="93">
        <v>976</v>
      </c>
      <c r="H227" s="88"/>
      <c r="I227" s="86"/>
      <c r="J227" s="86"/>
      <c r="K227" s="89"/>
      <c r="L227" s="90"/>
      <c r="M227" s="86"/>
    </row>
    <row r="228" spans="1:13" x14ac:dyDescent="0.25">
      <c r="A228" s="87">
        <v>42122</v>
      </c>
      <c r="B228" s="86">
        <v>488.52683830800004</v>
      </c>
      <c r="C228" s="86">
        <v>421.036091865</v>
      </c>
      <c r="D228" s="86">
        <v>456.35780657700008</v>
      </c>
      <c r="E228" s="86">
        <v>732</v>
      </c>
      <c r="F228" s="94">
        <v>1007</v>
      </c>
      <c r="H228" s="88"/>
      <c r="I228" s="86"/>
      <c r="J228" s="86"/>
      <c r="K228" s="89"/>
      <c r="L228" s="90"/>
      <c r="M228" s="86"/>
    </row>
    <row r="229" spans="1:13" x14ac:dyDescent="0.25">
      <c r="A229" s="87">
        <v>42123</v>
      </c>
      <c r="B229" s="86">
        <v>481.47657563999991</v>
      </c>
      <c r="C229" s="86">
        <v>394.53457108799995</v>
      </c>
      <c r="D229" s="86">
        <v>447.77418567000001</v>
      </c>
      <c r="E229" s="86">
        <v>739</v>
      </c>
      <c r="F229" s="94">
        <v>1018</v>
      </c>
      <c r="H229" s="88"/>
      <c r="I229" s="86"/>
      <c r="J229" s="86"/>
      <c r="K229" s="89"/>
      <c r="L229" s="90"/>
      <c r="M229" s="86"/>
    </row>
    <row r="230" spans="1:13" x14ac:dyDescent="0.25">
      <c r="A230" s="87">
        <v>42124</v>
      </c>
      <c r="B230" s="86">
        <v>468.00077110799998</v>
      </c>
      <c r="C230" s="86">
        <v>417.42074495099996</v>
      </c>
      <c r="D230" s="86">
        <v>442.56693683100002</v>
      </c>
      <c r="E230" s="86">
        <v>754</v>
      </c>
      <c r="F230" s="93">
        <v>999</v>
      </c>
      <c r="H230" s="88"/>
      <c r="I230" s="86"/>
      <c r="J230" s="86"/>
      <c r="K230" s="89"/>
      <c r="L230" s="90"/>
      <c r="M230" s="86"/>
    </row>
    <row r="231" spans="1:13" x14ac:dyDescent="0.25">
      <c r="A231" s="87">
        <v>42125</v>
      </c>
      <c r="B231" s="86">
        <v>457.54567055999996</v>
      </c>
      <c r="C231" s="86">
        <v>465.08160619799997</v>
      </c>
      <c r="D231" s="86">
        <v>404.72855386200001</v>
      </c>
      <c r="E231" s="86">
        <v>756</v>
      </c>
      <c r="F231" s="93">
        <v>998</v>
      </c>
      <c r="H231" s="88"/>
      <c r="I231" s="86"/>
      <c r="J231" s="86"/>
      <c r="K231" s="89"/>
      <c r="L231" s="90"/>
      <c r="M231" s="86"/>
    </row>
    <row r="232" spans="1:13" x14ac:dyDescent="0.25">
      <c r="A232" s="87">
        <v>42126</v>
      </c>
      <c r="B232" s="86">
        <v>453.44564782199996</v>
      </c>
      <c r="C232" s="86">
        <v>478.05747648899995</v>
      </c>
      <c r="D232" s="86">
        <v>394.821526866</v>
      </c>
      <c r="E232" s="86">
        <v>764</v>
      </c>
      <c r="F232" s="94">
        <v>1006</v>
      </c>
      <c r="H232" s="88"/>
      <c r="I232" s="86"/>
      <c r="J232" s="86"/>
      <c r="K232" s="89"/>
      <c r="L232" s="90"/>
      <c r="M232" s="86"/>
    </row>
    <row r="233" spans="1:13" x14ac:dyDescent="0.25">
      <c r="A233" s="87">
        <v>42127</v>
      </c>
      <c r="B233" s="86">
        <v>457.63574961599994</v>
      </c>
      <c r="C233" s="86">
        <v>461.82102071100002</v>
      </c>
      <c r="D233" s="86">
        <v>362.12715022500004</v>
      </c>
      <c r="E233" s="86">
        <v>761</v>
      </c>
      <c r="F233" s="93">
        <v>983</v>
      </c>
      <c r="H233" s="88"/>
      <c r="I233" s="86"/>
      <c r="J233" s="86"/>
      <c r="K233" s="89"/>
      <c r="L233" s="90"/>
      <c r="M233" s="86"/>
    </row>
    <row r="234" spans="1:13" x14ac:dyDescent="0.25">
      <c r="A234" s="87">
        <v>42128</v>
      </c>
      <c r="B234" s="86">
        <v>469.82577288299996</v>
      </c>
      <c r="C234" s="86">
        <v>468.40616898899998</v>
      </c>
      <c r="D234" s="86">
        <v>331.64611964400007</v>
      </c>
      <c r="E234" s="86">
        <v>756</v>
      </c>
      <c r="F234" s="93">
        <v>973</v>
      </c>
      <c r="H234" s="88"/>
      <c r="I234" s="86"/>
      <c r="J234" s="86"/>
      <c r="K234" s="89"/>
      <c r="L234" s="90"/>
      <c r="M234" s="86"/>
    </row>
    <row r="235" spans="1:13" x14ac:dyDescent="0.25">
      <c r="A235" s="87">
        <v>42129</v>
      </c>
      <c r="B235" s="86">
        <v>468.82600651499996</v>
      </c>
      <c r="C235" s="86">
        <v>474.35763293700001</v>
      </c>
      <c r="D235" s="86">
        <v>316.988076234</v>
      </c>
      <c r="E235" s="86">
        <v>762</v>
      </c>
      <c r="F235" s="93">
        <v>957</v>
      </c>
      <c r="H235" s="88"/>
      <c r="I235" s="86"/>
      <c r="J235" s="86"/>
      <c r="K235" s="89"/>
      <c r="L235" s="90"/>
      <c r="M235" s="86"/>
    </row>
    <row r="236" spans="1:13" x14ac:dyDescent="0.25">
      <c r="A236" s="87">
        <v>42130</v>
      </c>
      <c r="B236" s="86">
        <v>467.67234662999988</v>
      </c>
      <c r="C236" s="86">
        <v>484.20581325300003</v>
      </c>
      <c r="D236" s="86">
        <v>333.54642324000002</v>
      </c>
      <c r="E236" s="86">
        <v>763</v>
      </c>
      <c r="F236" s="93">
        <v>968</v>
      </c>
      <c r="H236" s="88"/>
      <c r="I236" s="86"/>
      <c r="J236" s="86"/>
      <c r="K236" s="89"/>
      <c r="L236" s="90"/>
      <c r="M236" s="86"/>
    </row>
    <row r="237" spans="1:13" x14ac:dyDescent="0.25">
      <c r="A237" s="87">
        <v>42131</v>
      </c>
      <c r="B237" s="86">
        <v>460.71358173299996</v>
      </c>
      <c r="C237" s="86">
        <v>485.58605015399996</v>
      </c>
      <c r="D237" s="86">
        <v>349.24902209700002</v>
      </c>
      <c r="E237" s="86">
        <v>751</v>
      </c>
      <c r="F237" s="93">
        <v>968</v>
      </c>
      <c r="H237" s="88"/>
      <c r="I237" s="86"/>
      <c r="J237" s="86"/>
      <c r="K237" s="89"/>
      <c r="L237" s="90"/>
      <c r="M237" s="86"/>
    </row>
    <row r="238" spans="1:13" x14ac:dyDescent="0.25">
      <c r="A238" s="87">
        <v>42132</v>
      </c>
      <c r="B238" s="86">
        <v>455.31681600600001</v>
      </c>
      <c r="C238" s="86">
        <v>499.54261046700003</v>
      </c>
      <c r="D238" s="86">
        <v>366.29105168700005</v>
      </c>
      <c r="E238" s="86">
        <v>730</v>
      </c>
      <c r="F238" s="93">
        <v>958</v>
      </c>
      <c r="H238" s="88"/>
      <c r="I238" s="86"/>
      <c r="J238" s="86"/>
      <c r="K238" s="89"/>
      <c r="L238" s="90"/>
      <c r="M238" s="86"/>
    </row>
    <row r="239" spans="1:13" x14ac:dyDescent="0.25">
      <c r="A239" s="87">
        <v>42133</v>
      </c>
      <c r="B239" s="86">
        <v>458.772349674</v>
      </c>
      <c r="C239" s="86">
        <v>485.86838978399999</v>
      </c>
      <c r="D239" s="86">
        <v>375.19001792400002</v>
      </c>
      <c r="E239" s="86">
        <v>714</v>
      </c>
      <c r="F239" s="93">
        <v>962</v>
      </c>
      <c r="H239" s="88"/>
      <c r="I239" s="86"/>
      <c r="J239" s="86"/>
      <c r="K239" s="89"/>
      <c r="L239" s="90"/>
      <c r="M239" s="86"/>
    </row>
    <row r="240" spans="1:13" x14ac:dyDescent="0.25">
      <c r="A240" s="87">
        <v>42134</v>
      </c>
      <c r="B240" s="86">
        <v>465.66968760600002</v>
      </c>
      <c r="C240" s="86">
        <v>455.72023903200005</v>
      </c>
      <c r="D240" s="86">
        <v>386.55156836100002</v>
      </c>
      <c r="E240" s="86">
        <v>683</v>
      </c>
      <c r="F240" s="93">
        <v>980</v>
      </c>
      <c r="H240" s="88"/>
      <c r="I240" s="86"/>
      <c r="J240" s="86"/>
      <c r="K240" s="89"/>
      <c r="L240" s="90"/>
      <c r="M240" s="86"/>
    </row>
    <row r="241" spans="1:13" x14ac:dyDescent="0.25">
      <c r="A241" s="87">
        <v>42135</v>
      </c>
      <c r="B241" s="86">
        <v>466.66277276100004</v>
      </c>
      <c r="C241" s="86">
        <v>438.301757904</v>
      </c>
      <c r="D241" s="86">
        <v>391.88607756300001</v>
      </c>
      <c r="E241" s="86">
        <v>652</v>
      </c>
      <c r="F241" s="94">
        <v>1009</v>
      </c>
      <c r="H241" s="88"/>
      <c r="I241" s="86"/>
      <c r="J241" s="86"/>
      <c r="K241" s="89"/>
      <c r="L241" s="90"/>
      <c r="M241" s="86"/>
    </row>
    <row r="242" spans="1:13" x14ac:dyDescent="0.25">
      <c r="A242" s="87">
        <v>42136</v>
      </c>
      <c r="B242" s="86">
        <v>468.80097891299999</v>
      </c>
      <c r="C242" s="86">
        <v>426.11315725800006</v>
      </c>
      <c r="D242" s="86">
        <v>402.70699826100002</v>
      </c>
      <c r="E242" s="86">
        <v>639</v>
      </c>
      <c r="F242" s="94">
        <v>1029</v>
      </c>
      <c r="H242" s="88"/>
      <c r="I242" s="86"/>
      <c r="J242" s="86"/>
      <c r="K242" s="89"/>
      <c r="L242" s="90"/>
      <c r="M242" s="86"/>
    </row>
    <row r="243" spans="1:13" x14ac:dyDescent="0.25">
      <c r="A243" s="87">
        <v>42137</v>
      </c>
      <c r="B243" s="86">
        <v>464.30214836699997</v>
      </c>
      <c r="C243" s="86">
        <v>409.72456547700006</v>
      </c>
      <c r="D243" s="86">
        <v>399.09675462900003</v>
      </c>
      <c r="E243" s="86">
        <v>643</v>
      </c>
      <c r="F243" s="94">
        <v>1025</v>
      </c>
      <c r="H243" s="88"/>
      <c r="I243" s="86"/>
      <c r="J243" s="86"/>
      <c r="K243" s="89"/>
      <c r="L243" s="90"/>
      <c r="M243" s="86"/>
    </row>
    <row r="244" spans="1:13" x14ac:dyDescent="0.25">
      <c r="A244" s="87">
        <v>42138</v>
      </c>
      <c r="B244" s="86">
        <v>465.07110798600002</v>
      </c>
      <c r="C244" s="86">
        <v>409.16893995300006</v>
      </c>
      <c r="D244" s="86">
        <v>403.56140321100003</v>
      </c>
      <c r="E244" s="86">
        <v>653</v>
      </c>
      <c r="F244" s="94">
        <v>1009</v>
      </c>
      <c r="H244" s="88"/>
      <c r="I244" s="86"/>
      <c r="J244" s="86"/>
      <c r="K244" s="89"/>
      <c r="L244" s="90"/>
      <c r="M244" s="86"/>
    </row>
    <row r="245" spans="1:13" x14ac:dyDescent="0.25">
      <c r="A245" s="87">
        <v>42139</v>
      </c>
      <c r="B245" s="86">
        <v>468.50086530900001</v>
      </c>
      <c r="C245" s="86">
        <v>411.879454248</v>
      </c>
      <c r="D245" s="86">
        <v>389.48713186799995</v>
      </c>
      <c r="E245" s="86">
        <v>655</v>
      </c>
      <c r="F245" s="93">
        <v>978</v>
      </c>
      <c r="H245" s="88"/>
      <c r="I245" s="86"/>
      <c r="J245" s="86"/>
      <c r="K245" s="89"/>
      <c r="L245" s="90"/>
      <c r="M245" s="86"/>
    </row>
    <row r="246" spans="1:13" x14ac:dyDescent="0.25">
      <c r="A246" s="87">
        <v>42140</v>
      </c>
      <c r="B246" s="86">
        <v>465.878143572</v>
      </c>
      <c r="C246" s="86">
        <v>403.41324705</v>
      </c>
      <c r="D246" s="86">
        <v>383.64610569900009</v>
      </c>
      <c r="E246" s="86">
        <v>654</v>
      </c>
      <c r="F246" s="93">
        <v>950</v>
      </c>
      <c r="H246" s="88"/>
      <c r="I246" s="86"/>
      <c r="J246" s="86"/>
      <c r="K246" s="89"/>
      <c r="L246" s="90"/>
      <c r="M246" s="86"/>
    </row>
    <row r="247" spans="1:13" x14ac:dyDescent="0.25">
      <c r="A247" s="87">
        <v>42141</v>
      </c>
      <c r="B247" s="86">
        <v>467.95651854599998</v>
      </c>
      <c r="C247" s="86">
        <v>401.42388609600005</v>
      </c>
      <c r="D247" s="86">
        <v>357.23409649199999</v>
      </c>
      <c r="E247" s="86">
        <v>666</v>
      </c>
      <c r="F247" s="93">
        <v>939</v>
      </c>
      <c r="H247" s="88"/>
      <c r="I247" s="86"/>
      <c r="J247" s="86"/>
      <c r="K247" s="89"/>
      <c r="L247" s="90"/>
      <c r="M247" s="86"/>
    </row>
    <row r="248" spans="1:13" x14ac:dyDescent="0.25">
      <c r="A248" s="87">
        <v>42142</v>
      </c>
      <c r="B248" s="86">
        <v>464.11600179900006</v>
      </c>
      <c r="C248" s="86">
        <v>397.14521835599999</v>
      </c>
      <c r="D248" s="86">
        <v>359.88448452000006</v>
      </c>
      <c r="E248" s="86">
        <v>655</v>
      </c>
      <c r="F248" s="93">
        <v>933</v>
      </c>
      <c r="H248" s="88"/>
      <c r="I248" s="86"/>
      <c r="J248" s="86"/>
      <c r="K248" s="89"/>
      <c r="L248" s="90"/>
      <c r="M248" s="86"/>
    </row>
    <row r="249" spans="1:13" x14ac:dyDescent="0.25">
      <c r="A249" s="87">
        <v>42143</v>
      </c>
      <c r="B249" s="86">
        <v>452.49736058100007</v>
      </c>
      <c r="C249" s="86">
        <v>391.401616569</v>
      </c>
      <c r="D249" s="86">
        <v>347.91398310300002</v>
      </c>
      <c r="E249" s="86">
        <v>648</v>
      </c>
      <c r="F249" s="93">
        <v>937</v>
      </c>
      <c r="H249" s="88"/>
      <c r="I249" s="86"/>
      <c r="J249" s="86"/>
      <c r="K249" s="89"/>
      <c r="L249" s="90"/>
      <c r="M249" s="86"/>
    </row>
    <row r="250" spans="1:13" x14ac:dyDescent="0.25">
      <c r="A250" s="87">
        <v>42144</v>
      </c>
      <c r="B250" s="86">
        <v>435.955457835</v>
      </c>
      <c r="C250" s="86">
        <v>380.61666241200004</v>
      </c>
      <c r="D250" s="86">
        <v>339.31036496400003</v>
      </c>
      <c r="E250" s="86">
        <v>638</v>
      </c>
      <c r="F250" s="93">
        <v>934</v>
      </c>
      <c r="H250" s="88"/>
      <c r="I250" s="86"/>
      <c r="J250" s="86"/>
      <c r="K250" s="89"/>
      <c r="L250" s="90"/>
      <c r="M250" s="86"/>
    </row>
    <row r="251" spans="1:13" x14ac:dyDescent="0.25">
      <c r="A251" s="87">
        <v>42145</v>
      </c>
      <c r="B251" s="86">
        <v>431.534290752</v>
      </c>
      <c r="C251" s="86">
        <v>375.02392383</v>
      </c>
      <c r="D251" s="86">
        <v>379.846780884</v>
      </c>
      <c r="E251" s="86">
        <v>629</v>
      </c>
      <c r="F251" s="93">
        <v>929</v>
      </c>
      <c r="H251" s="88"/>
      <c r="I251" s="86"/>
      <c r="J251" s="86"/>
      <c r="K251" s="89"/>
      <c r="L251" s="90"/>
      <c r="M251" s="86"/>
    </row>
    <row r="252" spans="1:13" x14ac:dyDescent="0.25">
      <c r="A252" s="87">
        <v>42146</v>
      </c>
      <c r="B252" s="86">
        <v>431.09620551000006</v>
      </c>
      <c r="C252" s="86">
        <v>384.90075642300002</v>
      </c>
      <c r="D252" s="86">
        <v>384.46617709499998</v>
      </c>
      <c r="E252" s="86">
        <v>640</v>
      </c>
      <c r="F252" s="93">
        <v>882</v>
      </c>
      <c r="H252" s="88"/>
      <c r="I252" s="86"/>
      <c r="J252" s="86"/>
      <c r="K252" s="89"/>
      <c r="L252" s="90"/>
      <c r="M252" s="86"/>
    </row>
    <row r="253" spans="1:13" x14ac:dyDescent="0.25">
      <c r="A253" s="87">
        <v>42147</v>
      </c>
      <c r="B253" s="86">
        <v>442.30396417200006</v>
      </c>
      <c r="C253" s="86">
        <v>390.67833269099998</v>
      </c>
      <c r="D253" s="86">
        <v>390.46841020799997</v>
      </c>
      <c r="E253" s="86">
        <v>653</v>
      </c>
      <c r="F253" s="93">
        <v>887</v>
      </c>
      <c r="H253" s="88"/>
      <c r="I253" s="86"/>
      <c r="J253" s="86"/>
      <c r="K253" s="89"/>
      <c r="L253" s="90"/>
      <c r="M253" s="86"/>
    </row>
    <row r="254" spans="1:13" x14ac:dyDescent="0.25">
      <c r="A254" s="87">
        <v>42148</v>
      </c>
      <c r="B254" s="86">
        <v>444.35799444300005</v>
      </c>
      <c r="C254" s="86">
        <v>393.77338766400004</v>
      </c>
      <c r="D254" s="86">
        <v>420.34337643600003</v>
      </c>
      <c r="E254" s="86">
        <v>683</v>
      </c>
      <c r="F254" s="93">
        <v>922</v>
      </c>
      <c r="H254" s="88"/>
      <c r="I254" s="86"/>
      <c r="J254" s="86"/>
      <c r="K254" s="89"/>
      <c r="L254" s="90"/>
      <c r="M254" s="86"/>
    </row>
    <row r="255" spans="1:13" x14ac:dyDescent="0.25">
      <c r="A255" s="87">
        <v>42149</v>
      </c>
      <c r="B255" s="86">
        <v>443.88279318000008</v>
      </c>
      <c r="C255" s="86">
        <v>394.29454032000007</v>
      </c>
      <c r="D255" s="86">
        <v>398.09741410800001</v>
      </c>
      <c r="E255" s="86">
        <v>703</v>
      </c>
      <c r="F255" s="93">
        <v>947</v>
      </c>
      <c r="H255" s="88"/>
      <c r="I255" s="86"/>
      <c r="J255" s="86"/>
      <c r="K255" s="89"/>
      <c r="L255" s="90"/>
      <c r="M255" s="86"/>
    </row>
    <row r="256" spans="1:13" x14ac:dyDescent="0.25">
      <c r="A256" s="87">
        <v>42150</v>
      </c>
      <c r="B256" s="86">
        <v>444.24489825899997</v>
      </c>
      <c r="C256" s="86">
        <v>395.08579455</v>
      </c>
      <c r="D256" s="86">
        <v>384.43120305000008</v>
      </c>
      <c r="E256" s="86">
        <v>728</v>
      </c>
      <c r="F256" s="93">
        <v>971</v>
      </c>
      <c r="H256" s="88"/>
      <c r="I256" s="86"/>
      <c r="J256" s="86"/>
      <c r="K256" s="89"/>
      <c r="L256" s="90"/>
      <c r="M256" s="86"/>
    </row>
    <row r="257" spans="1:13" x14ac:dyDescent="0.25">
      <c r="A257" s="87">
        <v>42151</v>
      </c>
      <c r="B257" s="86">
        <v>439.24480412999998</v>
      </c>
      <c r="C257" s="86">
        <v>411.87156031499995</v>
      </c>
      <c r="D257" s="86">
        <v>425.819253264</v>
      </c>
      <c r="E257" s="86">
        <v>776</v>
      </c>
      <c r="F257" s="93">
        <v>996</v>
      </c>
      <c r="H257" s="88"/>
      <c r="I257" s="86"/>
      <c r="J257" s="86"/>
      <c r="K257" s="89"/>
      <c r="L257" s="90"/>
      <c r="M257" s="86"/>
    </row>
    <row r="258" spans="1:13" x14ac:dyDescent="0.25">
      <c r="A258" s="87">
        <v>42152</v>
      </c>
      <c r="B258" s="86">
        <v>434.88268814100002</v>
      </c>
      <c r="C258" s="86">
        <v>442.15654085099993</v>
      </c>
      <c r="D258" s="86">
        <v>462.53017742400004</v>
      </c>
      <c r="E258" s="86">
        <v>794</v>
      </c>
      <c r="F258" s="93">
        <v>995</v>
      </c>
      <c r="H258" s="88"/>
      <c r="I258" s="86"/>
      <c r="J258" s="86"/>
      <c r="K258" s="89"/>
      <c r="L258" s="90"/>
      <c r="M258" s="86"/>
    </row>
    <row r="259" spans="1:13" x14ac:dyDescent="0.25">
      <c r="A259" s="87">
        <v>42153</v>
      </c>
      <c r="B259" s="86">
        <v>439.100470734</v>
      </c>
      <c r="C259" s="86">
        <v>472.13438070299998</v>
      </c>
      <c r="D259" s="86">
        <v>477.80130501300005</v>
      </c>
      <c r="E259" s="86">
        <v>805</v>
      </c>
      <c r="F259" s="93">
        <v>983</v>
      </c>
      <c r="H259" s="88"/>
      <c r="I259" s="86"/>
      <c r="J259" s="86"/>
      <c r="K259" s="89"/>
      <c r="L259" s="90"/>
      <c r="M259" s="86"/>
    </row>
    <row r="260" spans="1:13" x14ac:dyDescent="0.25">
      <c r="A260" s="87">
        <v>42154</v>
      </c>
      <c r="B260" s="86">
        <v>442.07703189599999</v>
      </c>
      <c r="C260" s="86">
        <v>482.40146101199997</v>
      </c>
      <c r="D260" s="86">
        <v>474.92603991599998</v>
      </c>
      <c r="E260" s="86">
        <v>811</v>
      </c>
      <c r="F260" s="93">
        <v>985</v>
      </c>
      <c r="H260" s="88"/>
      <c r="I260" s="86"/>
      <c r="J260" s="86"/>
      <c r="K260" s="89"/>
      <c r="L260" s="90"/>
      <c r="M260" s="86"/>
    </row>
    <row r="261" spans="1:13" x14ac:dyDescent="0.25">
      <c r="A261" s="87">
        <v>42155</v>
      </c>
      <c r="B261" s="86">
        <v>462.15119405399997</v>
      </c>
      <c r="C261" s="86">
        <v>484.66313926499998</v>
      </c>
      <c r="D261" s="86">
        <v>447.06943278599999</v>
      </c>
      <c r="E261" s="86">
        <v>837</v>
      </c>
      <c r="F261" s="94">
        <v>1001</v>
      </c>
      <c r="H261" s="88"/>
      <c r="I261" s="86"/>
      <c r="J261" s="86"/>
      <c r="K261" s="89"/>
      <c r="L261" s="90"/>
      <c r="M261" s="86"/>
    </row>
    <row r="262" spans="1:13" x14ac:dyDescent="0.25">
      <c r="A262" s="87">
        <v>42156</v>
      </c>
      <c r="B262" s="86">
        <v>489.89000096699999</v>
      </c>
      <c r="C262" s="86">
        <v>496.52161967100005</v>
      </c>
      <c r="D262" s="86">
        <v>432.95148706200007</v>
      </c>
      <c r="E262" s="86">
        <v>858</v>
      </c>
      <c r="F262" s="94">
        <v>1025</v>
      </c>
      <c r="H262" s="88"/>
      <c r="I262" s="86"/>
      <c r="J262" s="86"/>
      <c r="K262" s="89"/>
      <c r="L262" s="90"/>
      <c r="M262" s="86"/>
    </row>
    <row r="263" spans="1:13" x14ac:dyDescent="0.25">
      <c r="A263" s="87">
        <v>42157</v>
      </c>
      <c r="B263" s="86">
        <v>488.25983214600001</v>
      </c>
      <c r="C263" s="86">
        <v>492.99475649099998</v>
      </c>
      <c r="D263" s="86">
        <v>428.80353193800005</v>
      </c>
      <c r="E263" s="86">
        <v>882</v>
      </c>
      <c r="F263" s="94">
        <v>1046</v>
      </c>
      <c r="H263" s="88"/>
      <c r="I263" s="86"/>
      <c r="J263" s="86"/>
      <c r="K263" s="89"/>
      <c r="L263" s="90"/>
      <c r="M263" s="86"/>
    </row>
    <row r="264" spans="1:13" x14ac:dyDescent="0.25">
      <c r="A264" s="87">
        <v>42158</v>
      </c>
      <c r="B264" s="86">
        <v>462.05548031400002</v>
      </c>
      <c r="C264" s="86">
        <v>492.65447162999999</v>
      </c>
      <c r="D264" s="86">
        <v>430.48971540299999</v>
      </c>
      <c r="E264" s="86">
        <v>928</v>
      </c>
      <c r="F264" s="94">
        <v>1056</v>
      </c>
      <c r="H264" s="88"/>
      <c r="I264" s="86"/>
      <c r="J264" s="86"/>
      <c r="K264" s="89"/>
      <c r="L264" s="90"/>
      <c r="M264" s="86"/>
    </row>
    <row r="265" spans="1:13" x14ac:dyDescent="0.25">
      <c r="A265" s="87">
        <v>42159</v>
      </c>
      <c r="B265" s="86">
        <v>443.51934127500004</v>
      </c>
      <c r="C265" s="86">
        <v>515.25755274900007</v>
      </c>
      <c r="D265" s="86">
        <v>436.18019921700005</v>
      </c>
      <c r="E265" s="86">
        <v>953</v>
      </c>
      <c r="F265" s="94">
        <v>1051</v>
      </c>
      <c r="H265" s="88"/>
      <c r="I265" s="86"/>
      <c r="J265" s="86"/>
      <c r="K265" s="89"/>
      <c r="L265" s="90"/>
      <c r="M265" s="86"/>
    </row>
    <row r="266" spans="1:13" x14ac:dyDescent="0.25">
      <c r="A266" s="87">
        <v>42160</v>
      </c>
      <c r="B266" s="86">
        <v>430.05323766600003</v>
      </c>
      <c r="C266" s="86">
        <v>540.75895617600008</v>
      </c>
      <c r="D266" s="86">
        <v>419.08004546400002</v>
      </c>
      <c r="E266" s="86">
        <v>947</v>
      </c>
      <c r="F266" s="94">
        <v>1057</v>
      </c>
      <c r="H266" s="88"/>
      <c r="I266" s="86"/>
      <c r="J266" s="86"/>
      <c r="K266" s="89"/>
      <c r="L266" s="90"/>
      <c r="M266" s="86"/>
    </row>
    <row r="267" spans="1:13" x14ac:dyDescent="0.25">
      <c r="A267" s="87">
        <v>42161</v>
      </c>
      <c r="B267" s="86">
        <v>435.24876450600004</v>
      </c>
      <c r="C267" s="86">
        <v>527.96156888100006</v>
      </c>
      <c r="D267" s="86">
        <v>404.17774527300003</v>
      </c>
      <c r="E267" s="86">
        <v>932</v>
      </c>
      <c r="F267" s="94">
        <v>1053</v>
      </c>
      <c r="H267" s="88"/>
      <c r="I267" s="86"/>
      <c r="J267" s="86"/>
      <c r="K267" s="89"/>
      <c r="L267" s="90"/>
      <c r="M267" s="86"/>
    </row>
    <row r="268" spans="1:13" x14ac:dyDescent="0.25">
      <c r="A268" s="87">
        <v>42162</v>
      </c>
      <c r="B268" s="86">
        <v>441.48484258500002</v>
      </c>
      <c r="C268" s="86">
        <v>513.71509538999999</v>
      </c>
      <c r="D268" s="86">
        <v>387.46853738700003</v>
      </c>
      <c r="E268" s="86">
        <v>923</v>
      </c>
      <c r="F268" s="94">
        <v>1065</v>
      </c>
      <c r="H268" s="88"/>
      <c r="I268" s="86"/>
      <c r="J268" s="86"/>
      <c r="K268" s="89"/>
      <c r="L268" s="90"/>
      <c r="M268" s="86"/>
    </row>
    <row r="269" spans="1:13" x14ac:dyDescent="0.25">
      <c r="A269" s="87">
        <v>42163</v>
      </c>
      <c r="B269" s="86">
        <v>424.24688459399999</v>
      </c>
      <c r="C269" s="86">
        <v>496.62258446999999</v>
      </c>
      <c r="D269" s="86">
        <v>378.91985360400002</v>
      </c>
      <c r="E269" s="86">
        <v>910</v>
      </c>
      <c r="F269" s="94">
        <v>1089</v>
      </c>
      <c r="H269" s="88"/>
      <c r="I269" s="86"/>
      <c r="J269" s="86"/>
      <c r="K269" s="89"/>
      <c r="L269" s="90"/>
      <c r="M269" s="86"/>
    </row>
    <row r="270" spans="1:13" x14ac:dyDescent="0.25">
      <c r="A270" s="87">
        <v>42164</v>
      </c>
      <c r="B270" s="86">
        <v>426.58796410799994</v>
      </c>
      <c r="C270" s="86">
        <v>470.23951732800003</v>
      </c>
      <c r="D270" s="86">
        <v>367.30660992000003</v>
      </c>
      <c r="E270" s="86">
        <v>917</v>
      </c>
      <c r="F270" s="94">
        <v>1111</v>
      </c>
      <c r="H270" s="88"/>
      <c r="I270" s="86"/>
      <c r="J270" s="86"/>
      <c r="K270" s="89"/>
      <c r="L270" s="90"/>
      <c r="M270" s="86"/>
    </row>
    <row r="271" spans="1:13" x14ac:dyDescent="0.25">
      <c r="A271" s="87">
        <v>42165</v>
      </c>
      <c r="B271" s="86">
        <v>421.86006042599996</v>
      </c>
      <c r="C271" s="86">
        <v>447.86654862</v>
      </c>
      <c r="D271" s="86">
        <v>379.721338764</v>
      </c>
      <c r="E271" s="86">
        <v>916</v>
      </c>
      <c r="F271" s="94">
        <v>1100</v>
      </c>
      <c r="H271" s="88"/>
      <c r="I271" s="86"/>
      <c r="J271" s="86"/>
      <c r="K271" s="89"/>
      <c r="L271" s="90"/>
      <c r="M271" s="86"/>
    </row>
    <row r="272" spans="1:13" x14ac:dyDescent="0.25">
      <c r="A272" s="87">
        <v>42166</v>
      </c>
      <c r="B272" s="86">
        <v>406.854932088</v>
      </c>
      <c r="C272" s="86">
        <v>460.68055389899996</v>
      </c>
      <c r="D272" s="86">
        <v>393.45128606999998</v>
      </c>
      <c r="E272" s="86">
        <v>908</v>
      </c>
      <c r="F272" s="94">
        <v>1078</v>
      </c>
      <c r="H272" s="88"/>
      <c r="I272" s="86"/>
      <c r="J272" s="86"/>
      <c r="K272" s="89"/>
      <c r="L272" s="90"/>
      <c r="M272" s="86"/>
    </row>
    <row r="273" spans="1:13" x14ac:dyDescent="0.25">
      <c r="A273" s="87">
        <v>42167</v>
      </c>
      <c r="B273" s="86">
        <v>399.73231160700004</v>
      </c>
      <c r="C273" s="86">
        <v>466.33380451200003</v>
      </c>
      <c r="D273" s="86">
        <v>399.40606723499997</v>
      </c>
      <c r="E273" s="86">
        <v>879</v>
      </c>
      <c r="F273" s="94">
        <v>1064</v>
      </c>
      <c r="H273" s="88"/>
      <c r="I273" s="86"/>
      <c r="J273" s="86"/>
      <c r="K273" s="89"/>
      <c r="L273" s="90"/>
      <c r="M273" s="86"/>
    </row>
    <row r="274" spans="1:13" x14ac:dyDescent="0.25">
      <c r="A274" s="87">
        <v>42168</v>
      </c>
      <c r="B274" s="86">
        <v>415.02516250799994</v>
      </c>
      <c r="C274" s="86">
        <v>474.03094049099997</v>
      </c>
      <c r="D274" s="86">
        <v>384.232570581</v>
      </c>
      <c r="E274" s="88">
        <v>842</v>
      </c>
      <c r="F274" s="94">
        <v>1067</v>
      </c>
      <c r="H274" s="88"/>
      <c r="I274" s="86"/>
      <c r="J274" s="86"/>
      <c r="K274" s="89"/>
      <c r="L274" s="90"/>
      <c r="M274" s="86"/>
    </row>
    <row r="275" spans="1:13" x14ac:dyDescent="0.25">
      <c r="A275" s="87">
        <v>42169</v>
      </c>
      <c r="B275" s="86">
        <v>444.16501191000003</v>
      </c>
      <c r="C275" s="86">
        <v>457.44266989799996</v>
      </c>
      <c r="D275" s="86">
        <v>408.13625595600007</v>
      </c>
      <c r="E275" s="88">
        <v>789</v>
      </c>
      <c r="F275" s="94">
        <v>1067</v>
      </c>
      <c r="H275" s="88"/>
      <c r="I275" s="86"/>
      <c r="J275" s="86"/>
      <c r="K275" s="89"/>
      <c r="L275" s="90"/>
      <c r="M275" s="86"/>
    </row>
    <row r="276" spans="1:13" x14ac:dyDescent="0.25">
      <c r="A276" s="87">
        <v>42170</v>
      </c>
      <c r="B276" s="86">
        <v>458.26234539300003</v>
      </c>
      <c r="C276" s="86">
        <v>495.53393660699999</v>
      </c>
      <c r="D276" s="86">
        <v>448.10815890000003</v>
      </c>
      <c r="E276" s="88">
        <v>756</v>
      </c>
      <c r="F276" s="94">
        <v>1085</v>
      </c>
      <c r="H276" s="88"/>
      <c r="I276" s="86"/>
      <c r="J276" s="86"/>
      <c r="K276" s="89"/>
      <c r="L276" s="90"/>
      <c r="M276" s="86"/>
    </row>
    <row r="277" spans="1:13" x14ac:dyDescent="0.25">
      <c r="A277" s="87">
        <v>42171</v>
      </c>
      <c r="B277" s="86">
        <v>474.28630323900001</v>
      </c>
      <c r="C277" s="86">
        <v>539.48720451899999</v>
      </c>
      <c r="D277" s="86">
        <v>460.33990038599995</v>
      </c>
      <c r="E277" s="88">
        <v>749</v>
      </c>
      <c r="F277" s="94">
        <v>1100</v>
      </c>
      <c r="H277" s="88"/>
      <c r="I277" s="86"/>
      <c r="J277" s="86"/>
      <c r="K277" s="89"/>
      <c r="L277" s="90"/>
      <c r="M277" s="86"/>
    </row>
    <row r="278" spans="1:13" x14ac:dyDescent="0.25">
      <c r="A278" s="87">
        <v>42172</v>
      </c>
      <c r="B278" s="86">
        <v>486.66199607699997</v>
      </c>
      <c r="C278" s="86">
        <v>571.20420816900003</v>
      </c>
      <c r="D278" s="86">
        <v>497.20318263299998</v>
      </c>
      <c r="E278" s="88">
        <v>756</v>
      </c>
      <c r="F278" s="94">
        <v>1105</v>
      </c>
      <c r="H278" s="88"/>
      <c r="I278" s="86"/>
      <c r="J278" s="86"/>
      <c r="K278" s="89"/>
      <c r="L278" s="90"/>
      <c r="M278" s="86"/>
    </row>
    <row r="279" spans="1:13" x14ac:dyDescent="0.25">
      <c r="A279" s="87">
        <v>42173</v>
      </c>
      <c r="B279" s="86">
        <v>490.73164492199993</v>
      </c>
      <c r="C279" s="86">
        <v>604.79511345900005</v>
      </c>
      <c r="D279" s="86">
        <v>528.17441677199997</v>
      </c>
      <c r="E279" s="88">
        <v>750</v>
      </c>
      <c r="F279" s="94">
        <v>1080</v>
      </c>
      <c r="H279" s="88"/>
      <c r="I279" s="86"/>
      <c r="J279" s="86"/>
      <c r="K279" s="89"/>
      <c r="L279" s="90"/>
      <c r="M279" s="86"/>
    </row>
    <row r="280" spans="1:13" x14ac:dyDescent="0.25">
      <c r="A280" s="87">
        <v>42174</v>
      </c>
      <c r="B280" s="86">
        <v>527.16001917899996</v>
      </c>
      <c r="C280" s="86">
        <v>636.33834474900016</v>
      </c>
      <c r="D280" s="86">
        <v>551.32096775699995</v>
      </c>
      <c r="E280" s="88">
        <v>731</v>
      </c>
      <c r="F280" s="94">
        <v>1065</v>
      </c>
      <c r="H280" s="88"/>
      <c r="I280" s="86"/>
      <c r="J280" s="86"/>
      <c r="K280" s="89"/>
      <c r="L280" s="90"/>
      <c r="M280" s="86"/>
    </row>
    <row r="281" spans="1:13" x14ac:dyDescent="0.25">
      <c r="A281" s="87">
        <v>42175</v>
      </c>
      <c r="B281" s="86">
        <v>587.95707564899999</v>
      </c>
      <c r="C281" s="86">
        <v>653.81022071100006</v>
      </c>
      <c r="D281" s="86">
        <v>556.62785605199997</v>
      </c>
      <c r="E281" s="88">
        <v>718</v>
      </c>
      <c r="F281" s="94">
        <v>1046</v>
      </c>
      <c r="H281" s="88"/>
      <c r="I281" s="86"/>
      <c r="J281" s="86"/>
      <c r="K281" s="89"/>
      <c r="L281" s="90"/>
      <c r="M281" s="86"/>
    </row>
    <row r="282" spans="1:13" x14ac:dyDescent="0.25">
      <c r="A282" s="87">
        <v>42176</v>
      </c>
      <c r="B282" s="86">
        <v>654.76801069199996</v>
      </c>
      <c r="C282" s="86">
        <v>685.44027828899993</v>
      </c>
      <c r="D282" s="86">
        <v>564.30055832700009</v>
      </c>
      <c r="E282" s="88">
        <v>708</v>
      </c>
      <c r="F282" s="94">
        <v>1045</v>
      </c>
      <c r="H282" s="88"/>
      <c r="I282" s="86"/>
      <c r="J282" s="86"/>
      <c r="K282" s="89"/>
      <c r="L282" s="90"/>
      <c r="M282" s="86"/>
    </row>
    <row r="283" spans="1:13" x14ac:dyDescent="0.25">
      <c r="A283" s="87">
        <v>42177</v>
      </c>
      <c r="B283" s="86">
        <v>685.01306279400001</v>
      </c>
      <c r="C283" s="86">
        <v>702.01834752600007</v>
      </c>
      <c r="D283" s="86">
        <v>590.24929472999997</v>
      </c>
      <c r="E283" s="88">
        <v>718</v>
      </c>
      <c r="F283" s="94">
        <v>1078</v>
      </c>
      <c r="H283" s="88"/>
      <c r="I283" s="86"/>
      <c r="J283" s="86"/>
      <c r="K283" s="89"/>
      <c r="L283" s="90"/>
      <c r="M283" s="86"/>
    </row>
    <row r="284" spans="1:13" x14ac:dyDescent="0.25">
      <c r="A284" s="87">
        <v>42178</v>
      </c>
      <c r="B284" s="86">
        <v>698.73700453200013</v>
      </c>
      <c r="C284" s="86">
        <v>713.76705380099997</v>
      </c>
      <c r="D284" s="86">
        <v>609.53543626800001</v>
      </c>
      <c r="E284" s="88">
        <v>726</v>
      </c>
      <c r="F284" s="94">
        <v>1120</v>
      </c>
      <c r="H284" s="88"/>
      <c r="I284" s="86"/>
      <c r="J284" s="86"/>
      <c r="K284" s="89"/>
      <c r="L284" s="90"/>
      <c r="M284" s="86"/>
    </row>
    <row r="285" spans="1:13" x14ac:dyDescent="0.25">
      <c r="A285" s="87">
        <v>42179</v>
      </c>
      <c r="B285" s="86">
        <v>707.65049262600007</v>
      </c>
      <c r="C285" s="86">
        <v>756.53309803499997</v>
      </c>
      <c r="D285" s="86">
        <v>647.80343431799997</v>
      </c>
      <c r="E285" s="88">
        <v>758</v>
      </c>
      <c r="F285" s="94">
        <v>1141</v>
      </c>
      <c r="H285" s="88"/>
      <c r="I285" s="86"/>
      <c r="J285" s="86"/>
      <c r="K285" s="89"/>
      <c r="L285" s="90"/>
      <c r="M285" s="86"/>
    </row>
    <row r="286" spans="1:13" x14ac:dyDescent="0.25">
      <c r="A286" s="87">
        <v>42180</v>
      </c>
      <c r="B286" s="86">
        <v>711.75304580099998</v>
      </c>
      <c r="C286" s="86">
        <v>788.72976592500004</v>
      </c>
      <c r="D286" s="86">
        <v>691.08699593100005</v>
      </c>
      <c r="E286" s="88">
        <v>756</v>
      </c>
      <c r="F286" s="94">
        <v>1135</v>
      </c>
      <c r="H286" s="88"/>
      <c r="I286" s="86"/>
      <c r="J286" s="86"/>
      <c r="K286" s="89"/>
      <c r="L286" s="90"/>
      <c r="M286" s="86"/>
    </row>
    <row r="287" spans="1:13" x14ac:dyDescent="0.25">
      <c r="A287" s="87">
        <v>42181</v>
      </c>
      <c r="B287" s="86">
        <v>728.73179484299999</v>
      </c>
      <c r="C287" s="86">
        <v>811.09047100199996</v>
      </c>
      <c r="D287" s="86">
        <v>705.30957269999999</v>
      </c>
      <c r="E287" s="88">
        <v>753</v>
      </c>
      <c r="F287" s="94">
        <v>1135</v>
      </c>
      <c r="H287" s="88"/>
      <c r="I287" s="86"/>
      <c r="J287" s="86"/>
      <c r="K287" s="89"/>
      <c r="L287" s="90"/>
      <c r="M287" s="86"/>
    </row>
    <row r="288" spans="1:13" x14ac:dyDescent="0.25">
      <c r="A288" s="87">
        <v>42182</v>
      </c>
      <c r="B288" s="86">
        <v>755.0682568950001</v>
      </c>
      <c r="C288" s="86">
        <v>812.93125273800013</v>
      </c>
      <c r="D288" s="86">
        <v>724.74953447099995</v>
      </c>
      <c r="E288" s="88">
        <v>758</v>
      </c>
      <c r="F288" s="94">
        <v>1139</v>
      </c>
      <c r="H288" s="88"/>
      <c r="I288" s="86"/>
      <c r="J288" s="86"/>
      <c r="K288" s="89"/>
      <c r="L288" s="90"/>
      <c r="M288" s="86"/>
    </row>
    <row r="289" spans="1:13" x14ac:dyDescent="0.25">
      <c r="A289" s="87">
        <v>42183</v>
      </c>
      <c r="B289" s="86">
        <v>786.55043535899995</v>
      </c>
      <c r="C289" s="86">
        <v>816.87451160699993</v>
      </c>
      <c r="D289" s="86">
        <v>726.9668755319999</v>
      </c>
      <c r="E289" s="88">
        <v>766</v>
      </c>
      <c r="F289" s="94">
        <v>1145</v>
      </c>
      <c r="H289" s="88"/>
      <c r="I289" s="86"/>
      <c r="J289" s="86"/>
      <c r="K289" s="89"/>
      <c r="L289" s="90"/>
      <c r="M289" s="86"/>
    </row>
    <row r="290" spans="1:13" x14ac:dyDescent="0.25">
      <c r="A290" s="87">
        <v>42184</v>
      </c>
      <c r="B290" s="86">
        <v>801.44135681399996</v>
      </c>
      <c r="C290" s="86">
        <v>827.58014745900005</v>
      </c>
      <c r="D290" s="86">
        <v>708.18663223199997</v>
      </c>
      <c r="E290" s="86">
        <v>775</v>
      </c>
      <c r="F290" s="94">
        <v>1181</v>
      </c>
      <c r="H290" s="88"/>
      <c r="I290" s="86"/>
      <c r="J290" s="86"/>
      <c r="K290" s="89"/>
      <c r="L290" s="90"/>
      <c r="M290" s="86"/>
    </row>
    <row r="291" spans="1:13" x14ac:dyDescent="0.25">
      <c r="A291" s="87">
        <v>42185</v>
      </c>
      <c r="B291" s="86">
        <v>807.58826909699997</v>
      </c>
      <c r="C291" s="86">
        <v>794.89047485100002</v>
      </c>
      <c r="D291" s="86">
        <v>707.74638064800001</v>
      </c>
      <c r="E291" s="86">
        <v>773</v>
      </c>
      <c r="F291" s="94">
        <v>1213</v>
      </c>
      <c r="H291" s="88"/>
      <c r="I291" s="86"/>
      <c r="J291" s="86"/>
      <c r="K291" s="89"/>
      <c r="L291" s="90"/>
      <c r="M291" s="86"/>
    </row>
    <row r="292" spans="1:13" x14ac:dyDescent="0.25">
      <c r="A292" s="87">
        <v>42186</v>
      </c>
      <c r="B292" s="86">
        <v>799.54283556300004</v>
      </c>
      <c r="C292" s="86">
        <v>782.64684889500006</v>
      </c>
      <c r="D292" s="86">
        <v>721.22189901899992</v>
      </c>
      <c r="E292" s="86">
        <v>793</v>
      </c>
      <c r="F292" s="94">
        <v>1226</v>
      </c>
      <c r="H292" s="88"/>
      <c r="I292" s="86"/>
      <c r="J292" s="86"/>
      <c r="K292" s="89"/>
      <c r="L292" s="90"/>
      <c r="M292" s="86"/>
    </row>
    <row r="293" spans="1:13" x14ac:dyDescent="0.25">
      <c r="A293" s="87">
        <v>42187</v>
      </c>
      <c r="B293" s="86">
        <v>782.83741193999992</v>
      </c>
      <c r="C293" s="86">
        <v>793.06671983400008</v>
      </c>
      <c r="D293" s="86">
        <v>755.14938962999986</v>
      </c>
      <c r="E293" s="86">
        <v>796</v>
      </c>
      <c r="F293" s="94">
        <v>1231</v>
      </c>
      <c r="H293" s="88"/>
      <c r="I293" s="86"/>
      <c r="J293" s="86"/>
      <c r="K293" s="89"/>
      <c r="L293" s="90"/>
      <c r="M293" s="86"/>
    </row>
    <row r="294" spans="1:13" x14ac:dyDescent="0.25">
      <c r="A294" s="87">
        <v>42188</v>
      </c>
      <c r="B294" s="86">
        <v>796.35137148900003</v>
      </c>
      <c r="C294" s="86">
        <v>810.82419656399998</v>
      </c>
      <c r="D294" s="86">
        <v>767.40975316799995</v>
      </c>
      <c r="E294" s="86">
        <v>777</v>
      </c>
      <c r="F294" s="94">
        <v>1235</v>
      </c>
      <c r="H294" s="88"/>
      <c r="I294" s="86"/>
      <c r="J294" s="86"/>
      <c r="K294" s="89"/>
      <c r="L294" s="90"/>
      <c r="M294" s="86"/>
    </row>
    <row r="295" spans="1:13" x14ac:dyDescent="0.25">
      <c r="A295" s="87">
        <v>42189</v>
      </c>
      <c r="B295" s="86">
        <v>836.97348179400001</v>
      </c>
      <c r="C295" s="86">
        <v>803.61163271400005</v>
      </c>
      <c r="D295" s="86">
        <v>768.88767224699995</v>
      </c>
      <c r="E295" s="86">
        <v>759</v>
      </c>
      <c r="F295" s="94">
        <v>1241</v>
      </c>
      <c r="H295" s="88"/>
      <c r="I295" s="86"/>
      <c r="J295" s="86"/>
      <c r="K295" s="89"/>
      <c r="L295" s="90"/>
      <c r="M295" s="86"/>
    </row>
    <row r="296" spans="1:13" x14ac:dyDescent="0.25">
      <c r="A296" s="87">
        <v>42190</v>
      </c>
      <c r="B296" s="86">
        <v>872.87988601800009</v>
      </c>
      <c r="C296" s="86">
        <v>794.29005578400006</v>
      </c>
      <c r="D296" s="86">
        <v>766.65681642599998</v>
      </c>
      <c r="E296" s="86">
        <v>760</v>
      </c>
      <c r="F296" s="94">
        <v>1262</v>
      </c>
      <c r="H296" s="88"/>
      <c r="I296" s="86"/>
      <c r="J296" s="86"/>
      <c r="K296" s="89"/>
      <c r="L296" s="90"/>
      <c r="M296" s="86"/>
    </row>
    <row r="297" spans="1:13" x14ac:dyDescent="0.25">
      <c r="A297" s="87">
        <v>42191</v>
      </c>
      <c r="B297" s="86">
        <v>883.55582622600002</v>
      </c>
      <c r="C297" s="86">
        <v>779.55081026100004</v>
      </c>
      <c r="D297" s="86">
        <v>764.09567194199997</v>
      </c>
      <c r="E297" s="86">
        <v>775</v>
      </c>
      <c r="F297" s="94">
        <v>1286</v>
      </c>
      <c r="H297" s="88"/>
      <c r="I297" s="86"/>
      <c r="J297" s="86"/>
      <c r="K297" s="89"/>
      <c r="L297" s="90"/>
      <c r="M297" s="86"/>
    </row>
    <row r="298" spans="1:13" x14ac:dyDescent="0.25">
      <c r="A298" s="87">
        <v>42192</v>
      </c>
      <c r="B298" s="86">
        <v>888.74083262699992</v>
      </c>
      <c r="C298" s="86">
        <v>775.83483557999989</v>
      </c>
      <c r="D298" s="86">
        <v>767.24347381799987</v>
      </c>
      <c r="E298" s="86">
        <v>796</v>
      </c>
      <c r="F298" s="94">
        <v>1311</v>
      </c>
      <c r="H298" s="88"/>
      <c r="I298" s="86"/>
      <c r="J298" s="86"/>
      <c r="K298" s="89"/>
      <c r="L298" s="90"/>
      <c r="M298" s="86"/>
    </row>
    <row r="299" spans="1:13" x14ac:dyDescent="0.25">
      <c r="A299" s="87">
        <v>42193</v>
      </c>
      <c r="B299" s="86">
        <v>888.11170892399991</v>
      </c>
      <c r="C299" s="86">
        <v>786.13266801300006</v>
      </c>
      <c r="D299" s="86">
        <v>790.87038068399988</v>
      </c>
      <c r="E299" s="86">
        <v>828</v>
      </c>
      <c r="F299" s="94">
        <v>1327</v>
      </c>
      <c r="H299" s="88"/>
      <c r="I299" s="86"/>
      <c r="J299" s="86"/>
      <c r="K299" s="89"/>
      <c r="L299" s="90"/>
      <c r="M299" s="86"/>
    </row>
    <row r="300" spans="1:13" x14ac:dyDescent="0.25">
      <c r="A300" s="87">
        <v>42194</v>
      </c>
      <c r="B300" s="86">
        <v>887.08277617500016</v>
      </c>
      <c r="C300" s="86">
        <v>823.10494821300006</v>
      </c>
      <c r="D300" s="86">
        <v>814.36132257299994</v>
      </c>
      <c r="E300" s="86">
        <v>845</v>
      </c>
      <c r="F300" s="94">
        <v>1317</v>
      </c>
      <c r="H300" s="88"/>
      <c r="I300" s="86"/>
      <c r="J300" s="86"/>
      <c r="K300" s="89"/>
      <c r="L300" s="90"/>
      <c r="M300" s="86"/>
    </row>
    <row r="301" spans="1:13" x14ac:dyDescent="0.25">
      <c r="A301" s="87">
        <v>42195</v>
      </c>
      <c r="B301" s="86">
        <v>903.35809014300003</v>
      </c>
      <c r="C301" s="86">
        <v>860.26056628800006</v>
      </c>
      <c r="D301" s="86">
        <v>817.07941357799996</v>
      </c>
      <c r="E301" s="86">
        <v>840</v>
      </c>
      <c r="F301" s="94">
        <v>1305</v>
      </c>
      <c r="H301" s="88"/>
      <c r="I301" s="86"/>
      <c r="J301" s="86"/>
      <c r="K301" s="89"/>
      <c r="L301" s="90"/>
      <c r="M301" s="86"/>
    </row>
    <row r="302" spans="1:13" x14ac:dyDescent="0.25">
      <c r="A302" s="87">
        <v>42196</v>
      </c>
      <c r="B302" s="86">
        <v>941.26720909799997</v>
      </c>
      <c r="C302" s="86">
        <v>860.64945350700009</v>
      </c>
      <c r="D302" s="86">
        <v>829.56625759799999</v>
      </c>
      <c r="E302" s="86">
        <v>834</v>
      </c>
      <c r="F302" s="94">
        <v>1299</v>
      </c>
      <c r="H302" s="88"/>
      <c r="I302" s="86"/>
      <c r="J302" s="86"/>
      <c r="K302" s="89"/>
      <c r="L302" s="90"/>
      <c r="M302" s="86"/>
    </row>
    <row r="303" spans="1:13" x14ac:dyDescent="0.25">
      <c r="A303" s="87">
        <v>42197</v>
      </c>
      <c r="B303" s="86">
        <v>981.15670967100004</v>
      </c>
      <c r="C303" s="86">
        <v>847.51829079300012</v>
      </c>
      <c r="D303" s="86">
        <v>839.35127761500007</v>
      </c>
      <c r="E303" s="86">
        <v>822</v>
      </c>
      <c r="F303" s="94">
        <v>1307</v>
      </c>
      <c r="H303" s="88"/>
      <c r="I303" s="86"/>
      <c r="J303" s="86"/>
      <c r="K303" s="89"/>
      <c r="L303" s="90"/>
      <c r="M303" s="86"/>
    </row>
    <row r="304" spans="1:13" x14ac:dyDescent="0.25">
      <c r="A304" s="87">
        <v>42198</v>
      </c>
      <c r="B304" s="86">
        <v>1003.4641588559999</v>
      </c>
      <c r="C304" s="86">
        <v>827.34197222700004</v>
      </c>
      <c r="D304" s="86">
        <v>829.00687329300001</v>
      </c>
      <c r="E304" s="86">
        <v>845</v>
      </c>
      <c r="F304" s="94">
        <v>1319</v>
      </c>
      <c r="H304" s="88"/>
      <c r="I304" s="86"/>
      <c r="J304" s="86"/>
      <c r="K304" s="89"/>
      <c r="L304" s="90"/>
      <c r="M304" s="86"/>
    </row>
    <row r="305" spans="1:13" x14ac:dyDescent="0.25">
      <c r="A305" s="87">
        <v>42199</v>
      </c>
      <c r="B305" s="86">
        <v>987.53896673100007</v>
      </c>
      <c r="C305" s="86">
        <v>845.94399227999997</v>
      </c>
      <c r="D305" s="86">
        <v>813.79333753499998</v>
      </c>
      <c r="E305" s="86">
        <v>870</v>
      </c>
      <c r="F305" s="94">
        <v>1346</v>
      </c>
      <c r="H305" s="88"/>
      <c r="I305" s="86"/>
      <c r="J305" s="86"/>
      <c r="K305" s="89"/>
      <c r="L305" s="90"/>
      <c r="M305" s="86"/>
    </row>
    <row r="306" spans="1:13" x14ac:dyDescent="0.25">
      <c r="A306" s="87">
        <v>42200</v>
      </c>
      <c r="B306" s="86">
        <v>986.12521476899997</v>
      </c>
      <c r="C306" s="86">
        <v>863.52818090100004</v>
      </c>
      <c r="D306" s="86">
        <v>846.74947262700005</v>
      </c>
      <c r="E306" s="86">
        <v>900</v>
      </c>
      <c r="F306" s="94">
        <v>1352</v>
      </c>
      <c r="H306" s="88"/>
      <c r="I306" s="86"/>
      <c r="J306" s="86"/>
      <c r="K306" s="89"/>
      <c r="L306" s="90"/>
      <c r="M306" s="86"/>
    </row>
    <row r="307" spans="1:13" x14ac:dyDescent="0.25">
      <c r="A307" s="87">
        <v>42201</v>
      </c>
      <c r="B307" s="86">
        <v>990.20547742500003</v>
      </c>
      <c r="C307" s="86">
        <v>899.92417934700006</v>
      </c>
      <c r="D307" s="86">
        <v>877.390517241</v>
      </c>
      <c r="E307" s="86">
        <v>911</v>
      </c>
      <c r="F307" s="94">
        <v>1344</v>
      </c>
      <c r="H307" s="88"/>
      <c r="I307" s="86"/>
      <c r="J307" s="86"/>
      <c r="K307" s="89"/>
      <c r="L307" s="90"/>
      <c r="M307" s="86"/>
    </row>
    <row r="308" spans="1:13" x14ac:dyDescent="0.25">
      <c r="A308" s="87">
        <v>42202</v>
      </c>
      <c r="B308" s="86">
        <v>1004.9826739230002</v>
      </c>
      <c r="C308" s="86">
        <v>931.81292963099986</v>
      </c>
      <c r="D308" s="86">
        <v>885.11611484699995</v>
      </c>
      <c r="E308" s="86">
        <v>916</v>
      </c>
      <c r="F308" s="94">
        <v>1339</v>
      </c>
      <c r="H308" s="88"/>
      <c r="I308" s="86"/>
      <c r="J308" s="86"/>
      <c r="K308" s="89"/>
      <c r="L308" s="90"/>
      <c r="M308" s="86"/>
    </row>
    <row r="309" spans="1:13" x14ac:dyDescent="0.25">
      <c r="A309" s="87">
        <v>42203</v>
      </c>
      <c r="B309" s="86">
        <v>1031.648645019</v>
      </c>
      <c r="C309" s="86">
        <v>944.47399501500001</v>
      </c>
      <c r="D309" s="86">
        <v>879.20220374099995</v>
      </c>
      <c r="E309" s="86">
        <v>919</v>
      </c>
      <c r="F309" s="94">
        <v>1345</v>
      </c>
      <c r="H309" s="88"/>
      <c r="I309" s="86"/>
      <c r="J309" s="86"/>
      <c r="K309" s="89"/>
      <c r="L309" s="90"/>
      <c r="M309" s="86"/>
    </row>
    <row r="310" spans="1:13" x14ac:dyDescent="0.25">
      <c r="A310" s="87">
        <v>42204</v>
      </c>
      <c r="B310" s="86">
        <v>1056.771447864</v>
      </c>
      <c r="C310" s="86">
        <v>948.98878194300005</v>
      </c>
      <c r="D310" s="86">
        <v>868.30050649799989</v>
      </c>
      <c r="E310" s="86">
        <v>929</v>
      </c>
      <c r="F310" s="94">
        <v>1345</v>
      </c>
      <c r="H310" s="88"/>
      <c r="I310" s="86"/>
      <c r="J310" s="86"/>
      <c r="K310" s="89"/>
      <c r="L310" s="90"/>
      <c r="M310" s="86"/>
    </row>
    <row r="311" spans="1:13" x14ac:dyDescent="0.25">
      <c r="A311" s="87">
        <v>42205</v>
      </c>
      <c r="B311" s="86">
        <v>1053.2132129010001</v>
      </c>
      <c r="C311" s="86">
        <v>959.88756605399999</v>
      </c>
      <c r="D311" s="86">
        <v>868.109464968</v>
      </c>
      <c r="E311" s="86">
        <v>936</v>
      </c>
      <c r="F311" s="94">
        <v>1360</v>
      </c>
      <c r="H311" s="88"/>
      <c r="I311" s="86"/>
      <c r="J311" s="86"/>
      <c r="K311" s="89"/>
      <c r="L311" s="90"/>
      <c r="M311" s="86"/>
    </row>
    <row r="312" spans="1:13" x14ac:dyDescent="0.25">
      <c r="A312" s="87">
        <v>42206</v>
      </c>
      <c r="B312" s="86">
        <v>1054.081381107</v>
      </c>
      <c r="C312" s="86">
        <v>944.62947288000009</v>
      </c>
      <c r="D312" s="86">
        <v>876.96709688999988</v>
      </c>
      <c r="E312" s="86">
        <v>975</v>
      </c>
      <c r="F312" s="94">
        <v>1369</v>
      </c>
      <c r="H312" s="88"/>
      <c r="I312" s="86"/>
      <c r="J312" s="86"/>
      <c r="K312" s="95"/>
      <c r="L312" s="90"/>
      <c r="M312" s="86"/>
    </row>
    <row r="313" spans="1:13" x14ac:dyDescent="0.25">
      <c r="A313" s="87">
        <v>42207</v>
      </c>
      <c r="B313" s="86">
        <v>1051.6978796430001</v>
      </c>
      <c r="C313" s="86">
        <v>943.26202301399996</v>
      </c>
      <c r="D313" s="86">
        <v>912.24900239399994</v>
      </c>
      <c r="E313" s="86">
        <v>1023</v>
      </c>
      <c r="F313" s="94">
        <v>1368</v>
      </c>
      <c r="H313" s="88"/>
      <c r="I313" s="86"/>
      <c r="J313" s="86"/>
      <c r="K313" s="95"/>
      <c r="L313" s="90"/>
      <c r="M313" s="86"/>
    </row>
    <row r="314" spans="1:13" x14ac:dyDescent="0.25">
      <c r="A314" s="87">
        <v>42208</v>
      </c>
      <c r="B314" s="86">
        <v>1047.8025751079999</v>
      </c>
      <c r="C314" s="86">
        <v>954.28079953800011</v>
      </c>
      <c r="D314" s="86">
        <v>940.63581080100005</v>
      </c>
      <c r="E314" s="86">
        <v>1051</v>
      </c>
      <c r="F314" s="94">
        <v>1364</v>
      </c>
      <c r="H314" s="88"/>
      <c r="I314" s="86"/>
      <c r="J314" s="86"/>
      <c r="K314" s="95"/>
      <c r="L314" s="90"/>
      <c r="M314" s="86"/>
    </row>
    <row r="315" spans="1:13" x14ac:dyDescent="0.25">
      <c r="A315" s="87">
        <v>42209</v>
      </c>
      <c r="B315" s="86">
        <v>1050.0216057</v>
      </c>
      <c r="C315" s="86">
        <v>959.20015962299999</v>
      </c>
      <c r="D315" s="86">
        <v>937.68272879099993</v>
      </c>
      <c r="E315" s="86">
        <v>1061</v>
      </c>
      <c r="F315" s="94">
        <v>1365</v>
      </c>
      <c r="H315" s="88"/>
      <c r="I315" s="86"/>
      <c r="J315" s="86"/>
      <c r="K315" s="95"/>
      <c r="L315" s="90"/>
      <c r="M315" s="86"/>
    </row>
    <row r="316" spans="1:13" x14ac:dyDescent="0.25">
      <c r="A316" s="87">
        <v>42210</v>
      </c>
      <c r="B316" s="86">
        <v>1075.0872861779999</v>
      </c>
      <c r="C316" s="86">
        <v>954.35410176599999</v>
      </c>
      <c r="D316" s="86">
        <v>912.29127368399998</v>
      </c>
      <c r="E316" s="86">
        <v>1068</v>
      </c>
      <c r="F316" s="94">
        <v>1365</v>
      </c>
      <c r="H316" s="88"/>
      <c r="I316" s="86"/>
      <c r="J316" s="86"/>
      <c r="K316" s="95"/>
      <c r="L316" s="90"/>
      <c r="M316" s="86"/>
    </row>
    <row r="317" spans="1:13" x14ac:dyDescent="0.25">
      <c r="A317" s="87">
        <v>42211</v>
      </c>
      <c r="B317" s="86">
        <v>1108.219373271</v>
      </c>
      <c r="C317" s="86">
        <v>947.05112945399992</v>
      </c>
      <c r="D317" s="86">
        <v>916.98105322499998</v>
      </c>
      <c r="E317" s="86">
        <v>1077</v>
      </c>
      <c r="F317" s="94">
        <v>1360</v>
      </c>
      <c r="H317" s="88"/>
      <c r="I317" s="86"/>
      <c r="J317" s="86"/>
      <c r="K317" s="95"/>
      <c r="L317" s="90"/>
      <c r="M317" s="86"/>
    </row>
    <row r="318" spans="1:13" x14ac:dyDescent="0.25">
      <c r="A318" s="87">
        <v>42212</v>
      </c>
      <c r="B318" s="86">
        <v>1113.0423720570002</v>
      </c>
      <c r="C318" s="86">
        <v>950.36099647799995</v>
      </c>
      <c r="D318" s="86">
        <v>844.48919579099993</v>
      </c>
      <c r="E318" s="86">
        <v>1076</v>
      </c>
      <c r="F318" s="94">
        <v>1372</v>
      </c>
      <c r="H318" s="88"/>
      <c r="I318" s="86"/>
      <c r="J318" s="86"/>
      <c r="K318" s="95"/>
      <c r="L318" s="90"/>
      <c r="M318" s="86"/>
    </row>
    <row r="319" spans="1:13" x14ac:dyDescent="0.25">
      <c r="A319" s="87">
        <v>42213</v>
      </c>
      <c r="B319" s="86">
        <v>1119.8616846630002</v>
      </c>
      <c r="C319" s="86">
        <v>955.74339110100004</v>
      </c>
      <c r="D319" s="86">
        <v>850.36545091800008</v>
      </c>
      <c r="E319" s="86">
        <v>1107</v>
      </c>
      <c r="F319" s="94">
        <v>1382</v>
      </c>
      <c r="H319" s="88"/>
      <c r="I319" s="86"/>
      <c r="J319" s="86"/>
      <c r="K319" s="95"/>
      <c r="L319" s="90"/>
      <c r="M319" s="86"/>
    </row>
    <row r="320" spans="1:13" x14ac:dyDescent="0.25">
      <c r="A320" s="87">
        <v>42214</v>
      </c>
      <c r="B320" s="86">
        <v>1139.4681222929999</v>
      </c>
      <c r="C320" s="86">
        <v>965.83609706099992</v>
      </c>
      <c r="D320" s="86">
        <v>886.16839989599998</v>
      </c>
      <c r="E320" s="86">
        <v>1145</v>
      </c>
      <c r="F320" s="94">
        <v>1380</v>
      </c>
      <c r="H320" s="88"/>
      <c r="I320" s="86"/>
      <c r="J320" s="86"/>
      <c r="K320" s="95"/>
      <c r="L320" s="90"/>
      <c r="M320" s="86"/>
    </row>
    <row r="321" spans="1:13" x14ac:dyDescent="0.25">
      <c r="A321" s="87">
        <v>42215</v>
      </c>
      <c r="B321" s="86">
        <v>1167.1864143359999</v>
      </c>
      <c r="C321" s="86">
        <v>988.31030547600005</v>
      </c>
      <c r="D321" s="86">
        <v>927.67803012599995</v>
      </c>
      <c r="E321" s="86">
        <v>1157</v>
      </c>
      <c r="F321" s="94">
        <v>1377</v>
      </c>
      <c r="H321" s="88"/>
      <c r="I321" s="86"/>
      <c r="J321" s="86"/>
      <c r="K321" s="95"/>
      <c r="L321" s="90"/>
      <c r="M321" s="86"/>
    </row>
    <row r="322" spans="1:13" x14ac:dyDescent="0.25">
      <c r="A322" s="87">
        <v>42216</v>
      </c>
      <c r="B322" s="86">
        <v>1177.3916294640001</v>
      </c>
      <c r="C322" s="86">
        <v>1009.5802208069999</v>
      </c>
      <c r="D322" s="86">
        <v>932.09097145199996</v>
      </c>
      <c r="E322" s="86">
        <v>1184</v>
      </c>
      <c r="F322" s="94">
        <v>1369</v>
      </c>
      <c r="H322" s="88"/>
      <c r="I322" s="86"/>
      <c r="J322" s="86"/>
      <c r="K322" s="95"/>
      <c r="L322" s="90"/>
      <c r="M322" s="86"/>
    </row>
    <row r="323" spans="1:13" x14ac:dyDescent="0.25">
      <c r="A323" s="87">
        <v>42217</v>
      </c>
      <c r="B323" s="86">
        <v>1219.831015941</v>
      </c>
      <c r="C323" s="86">
        <v>1002.343095099</v>
      </c>
      <c r="D323" s="86">
        <v>958.75987734900002</v>
      </c>
      <c r="E323" s="86">
        <v>1197</v>
      </c>
      <c r="F323" s="94">
        <v>1364</v>
      </c>
      <c r="H323" s="88"/>
      <c r="I323" s="86"/>
      <c r="J323" s="86"/>
      <c r="K323" s="95"/>
      <c r="L323" s="90"/>
      <c r="M323" s="86"/>
    </row>
    <row r="324" spans="1:13" x14ac:dyDescent="0.25">
      <c r="A324" s="87">
        <v>42218</v>
      </c>
      <c r="B324" s="86">
        <v>1245.61467567</v>
      </c>
      <c r="C324" s="86">
        <v>877.63050123000005</v>
      </c>
      <c r="D324" s="86">
        <v>977.54042615399999</v>
      </c>
      <c r="E324" s="86">
        <v>1206</v>
      </c>
      <c r="F324" s="94">
        <v>1365</v>
      </c>
      <c r="H324" s="88"/>
      <c r="I324" s="86"/>
      <c r="J324" s="86"/>
      <c r="K324" s="95"/>
      <c r="L324" s="90"/>
      <c r="M324" s="86"/>
    </row>
    <row r="325" spans="1:13" x14ac:dyDescent="0.25">
      <c r="A325" s="87">
        <v>42219</v>
      </c>
      <c r="B325" s="86">
        <v>1254.1537141440001</v>
      </c>
      <c r="C325" s="86">
        <v>977.51482353300003</v>
      </c>
      <c r="D325" s="86">
        <v>969.46106501100007</v>
      </c>
      <c r="E325" s="86">
        <v>1220</v>
      </c>
      <c r="F325" s="94">
        <v>1368</v>
      </c>
      <c r="H325" s="88"/>
      <c r="I325" s="86"/>
      <c r="J325" s="86"/>
      <c r="K325" s="95"/>
      <c r="L325" s="90"/>
      <c r="M325" s="86"/>
    </row>
    <row r="326" spans="1:13" x14ac:dyDescent="0.25">
      <c r="A326" s="87">
        <v>42220</v>
      </c>
      <c r="B326" s="86">
        <v>1254.0854475870001</v>
      </c>
      <c r="C326" s="86">
        <v>962.18889866999996</v>
      </c>
      <c r="D326" s="86">
        <v>956.31519192900009</v>
      </c>
      <c r="E326" s="86">
        <v>1229</v>
      </c>
      <c r="F326" s="94">
        <v>1371</v>
      </c>
      <c r="H326" s="88"/>
      <c r="I326" s="86"/>
      <c r="J326" s="86"/>
      <c r="K326" s="95"/>
      <c r="L326" s="90"/>
      <c r="M326" s="86"/>
    </row>
    <row r="327" spans="1:13" x14ac:dyDescent="0.25">
      <c r="A327" s="87">
        <v>42221</v>
      </c>
      <c r="B327" s="86">
        <v>1258.2619060020002</v>
      </c>
      <c r="C327" s="86">
        <v>953.00375134500007</v>
      </c>
      <c r="D327" s="86">
        <v>976.91745681899999</v>
      </c>
      <c r="E327" s="86">
        <v>1146</v>
      </c>
      <c r="F327" s="94">
        <v>1364</v>
      </c>
      <c r="H327" s="88"/>
      <c r="I327" s="86"/>
      <c r="J327" s="86"/>
      <c r="K327" s="95"/>
      <c r="L327" s="90"/>
      <c r="M327" s="86"/>
    </row>
    <row r="328" spans="1:13" x14ac:dyDescent="0.25">
      <c r="A328" s="87">
        <v>42222</v>
      </c>
      <c r="B328" s="86">
        <v>1245.863519304</v>
      </c>
      <c r="C328" s="86">
        <v>944.39419497000006</v>
      </c>
      <c r="D328" s="86">
        <v>1001.3052819659999</v>
      </c>
      <c r="E328" s="86">
        <v>939</v>
      </c>
      <c r="F328" s="94">
        <v>1374</v>
      </c>
      <c r="H328" s="88"/>
      <c r="I328" s="86"/>
      <c r="J328" s="86"/>
      <c r="K328" s="95"/>
      <c r="L328" s="90"/>
      <c r="M328" s="86"/>
    </row>
    <row r="329" spans="1:13" x14ac:dyDescent="0.25">
      <c r="A329" s="87">
        <v>42223</v>
      </c>
      <c r="B329" s="86">
        <v>1230.69135162</v>
      </c>
      <c r="C329" s="86">
        <v>947.3068691310001</v>
      </c>
      <c r="D329" s="86">
        <v>1007.909831067</v>
      </c>
      <c r="E329" s="86">
        <v>1271</v>
      </c>
      <c r="F329" s="94">
        <v>1379</v>
      </c>
      <c r="H329" s="88"/>
      <c r="I329" s="86"/>
      <c r="J329" s="86"/>
      <c r="K329" s="95"/>
      <c r="L329" s="90"/>
      <c r="M329" s="86"/>
    </row>
    <row r="330" spans="1:13" x14ac:dyDescent="0.25">
      <c r="A330" s="87">
        <v>42224</v>
      </c>
      <c r="B330" s="86">
        <v>1242.0745335779998</v>
      </c>
      <c r="C330" s="86">
        <v>931.74701141699984</v>
      </c>
      <c r="D330" s="86">
        <v>1014.592752477</v>
      </c>
      <c r="E330" s="86">
        <v>1280</v>
      </c>
      <c r="F330" s="94">
        <v>1378</v>
      </c>
      <c r="H330" s="88"/>
      <c r="I330" s="86"/>
      <c r="J330" s="86"/>
      <c r="K330" s="95"/>
      <c r="L330" s="90"/>
      <c r="M330" s="86"/>
    </row>
    <row r="331" spans="1:13" x14ac:dyDescent="0.25">
      <c r="A331" s="87">
        <v>42225</v>
      </c>
      <c r="B331" s="86">
        <v>1265.2800064799999</v>
      </c>
      <c r="C331" s="86">
        <v>915.71559571500006</v>
      </c>
      <c r="D331" s="86">
        <v>1023.614402361</v>
      </c>
      <c r="E331" s="86">
        <v>1275</v>
      </c>
      <c r="F331" s="94">
        <v>1378</v>
      </c>
      <c r="H331" s="88"/>
      <c r="I331" s="86"/>
      <c r="J331" s="86"/>
      <c r="K331" s="95"/>
      <c r="L331" s="90"/>
      <c r="M331" s="86"/>
    </row>
    <row r="332" spans="1:13" x14ac:dyDescent="0.25">
      <c r="A332" s="87">
        <v>42226</v>
      </c>
      <c r="B332" s="86">
        <v>1260.56373375</v>
      </c>
      <c r="C332" s="86">
        <v>895.88766565800006</v>
      </c>
      <c r="D332" s="86">
        <v>1047.1056713309999</v>
      </c>
      <c r="E332" s="86">
        <v>1299</v>
      </c>
      <c r="F332" s="94">
        <v>1388</v>
      </c>
      <c r="H332" s="88"/>
      <c r="I332" s="86"/>
      <c r="J332" s="86"/>
      <c r="K332" s="95"/>
      <c r="L332" s="90"/>
      <c r="M332" s="86"/>
    </row>
    <row r="333" spans="1:13" x14ac:dyDescent="0.25">
      <c r="A333" s="87">
        <v>42227</v>
      </c>
      <c r="B333" s="86">
        <v>1243.8814021200001</v>
      </c>
      <c r="C333" s="86">
        <v>894.28404006000005</v>
      </c>
      <c r="D333" s="86">
        <v>1066.3940176199999</v>
      </c>
      <c r="E333" s="86">
        <v>1326</v>
      </c>
      <c r="F333" s="94">
        <v>1401</v>
      </c>
      <c r="H333" s="88"/>
      <c r="I333" s="86"/>
      <c r="J333" s="86"/>
      <c r="K333" s="95"/>
      <c r="L333" s="90"/>
      <c r="M333" s="86"/>
    </row>
    <row r="334" spans="1:13" x14ac:dyDescent="0.25">
      <c r="A334" s="87">
        <v>42228</v>
      </c>
      <c r="B334" s="86">
        <v>1231.0085589959999</v>
      </c>
      <c r="C334" s="86">
        <v>892.49921456400011</v>
      </c>
      <c r="D334" s="86">
        <v>1104.5340239549998</v>
      </c>
      <c r="E334" s="86">
        <v>1338</v>
      </c>
      <c r="F334" s="94">
        <v>1400</v>
      </c>
      <c r="H334" s="88"/>
      <c r="I334" s="86"/>
      <c r="J334" s="86"/>
      <c r="K334" s="95"/>
      <c r="L334" s="90"/>
      <c r="M334" s="86"/>
    </row>
    <row r="335" spans="1:13" x14ac:dyDescent="0.25">
      <c r="A335" s="87">
        <v>42229</v>
      </c>
      <c r="B335" s="86">
        <v>1229.8676547119999</v>
      </c>
      <c r="C335" s="86">
        <v>919.54457720699997</v>
      </c>
      <c r="D335" s="86">
        <v>1134.0911045580001</v>
      </c>
      <c r="E335" s="86">
        <v>1334</v>
      </c>
      <c r="F335" s="94">
        <v>1398</v>
      </c>
      <c r="H335" s="88"/>
      <c r="I335" s="86"/>
      <c r="J335" s="86"/>
      <c r="K335" s="95"/>
      <c r="L335" s="90"/>
      <c r="M335" s="86"/>
    </row>
    <row r="336" spans="1:13" x14ac:dyDescent="0.25">
      <c r="A336" s="87">
        <v>42230</v>
      </c>
      <c r="B336" s="86">
        <v>1238.5108628579999</v>
      </c>
      <c r="C336" s="86">
        <v>945.71549907300005</v>
      </c>
      <c r="D336" s="86">
        <v>1133.0717591790001</v>
      </c>
      <c r="E336" s="86">
        <v>1355</v>
      </c>
      <c r="F336" s="94">
        <v>1396</v>
      </c>
      <c r="H336" s="88">
        <v>1378.6588727272729</v>
      </c>
      <c r="I336" s="86"/>
      <c r="J336" s="86"/>
      <c r="K336" s="95"/>
      <c r="L336" s="90"/>
      <c r="M336" s="86"/>
    </row>
    <row r="337" spans="1:13" x14ac:dyDescent="0.25">
      <c r="A337" s="87">
        <v>42231</v>
      </c>
      <c r="B337" s="86">
        <v>1275.3823288259998</v>
      </c>
      <c r="C337" s="86">
        <v>955.35974443200007</v>
      </c>
      <c r="D337" s="86">
        <v>1150.9238794979999</v>
      </c>
      <c r="E337" s="86">
        <v>1358</v>
      </c>
      <c r="F337" s="94">
        <v>1394</v>
      </c>
      <c r="H337" s="88">
        <v>1384.9850272727274</v>
      </c>
      <c r="I337" s="86"/>
      <c r="J337" s="86"/>
      <c r="K337" s="95"/>
      <c r="L337" s="90"/>
      <c r="M337" s="86"/>
    </row>
    <row r="338" spans="1:13" x14ac:dyDescent="0.25">
      <c r="A338" s="87">
        <v>42232</v>
      </c>
      <c r="B338" s="86">
        <v>1259.2702345079999</v>
      </c>
      <c r="C338" s="86">
        <v>964.82148677700002</v>
      </c>
      <c r="D338" s="86">
        <v>1175.4368165219998</v>
      </c>
      <c r="E338" s="86">
        <v>1369</v>
      </c>
      <c r="F338" s="94">
        <v>1400</v>
      </c>
      <c r="H338" s="88">
        <v>1403.6739863636362</v>
      </c>
      <c r="I338" s="86"/>
      <c r="J338" s="86"/>
      <c r="K338" s="95"/>
      <c r="L338" s="90"/>
      <c r="M338" s="86"/>
    </row>
    <row r="339" spans="1:13" x14ac:dyDescent="0.25">
      <c r="A339" s="87">
        <v>42233</v>
      </c>
      <c r="B339" s="86">
        <v>1267.163523297</v>
      </c>
      <c r="C339" s="86">
        <v>973.84583487000009</v>
      </c>
      <c r="D339" s="86">
        <v>1202.631966081</v>
      </c>
      <c r="E339" s="86">
        <v>1385</v>
      </c>
      <c r="F339" s="98">
        <v>1430</v>
      </c>
      <c r="H339" s="88">
        <v>1422.3629454545453</v>
      </c>
      <c r="I339" s="86"/>
      <c r="J339" s="86"/>
      <c r="K339" s="95"/>
      <c r="L339" s="90"/>
      <c r="M339" s="86"/>
    </row>
    <row r="340" spans="1:13" x14ac:dyDescent="0.25">
      <c r="A340" s="87">
        <v>42234</v>
      </c>
      <c r="B340" s="86">
        <v>1302.4981306919999</v>
      </c>
      <c r="C340" s="86">
        <v>975.14456694299997</v>
      </c>
      <c r="D340" s="86">
        <v>1208.0385591180002</v>
      </c>
      <c r="E340" s="86">
        <v>1422</v>
      </c>
      <c r="F340" s="98">
        <v>1433</v>
      </c>
      <c r="H340" s="88">
        <v>1421.6835818181817</v>
      </c>
      <c r="I340" s="86"/>
      <c r="J340" s="86"/>
      <c r="K340" s="95"/>
      <c r="L340" s="90"/>
      <c r="M340" s="86"/>
    </row>
    <row r="341" spans="1:13" x14ac:dyDescent="0.25">
      <c r="A341" s="87">
        <v>42235</v>
      </c>
      <c r="B341" s="86">
        <v>1273.5662557949997</v>
      </c>
      <c r="C341" s="86">
        <v>984.56416987200009</v>
      </c>
      <c r="D341" s="86">
        <v>1251.3975867900001</v>
      </c>
      <c r="E341" s="86">
        <v>1460</v>
      </c>
      <c r="F341" s="98">
        <v>1429</v>
      </c>
      <c r="H341" s="88">
        <v>1412.2621636363635</v>
      </c>
      <c r="I341" s="86"/>
      <c r="J341" s="86"/>
      <c r="K341" s="95"/>
      <c r="L341" s="90"/>
      <c r="M341" s="86"/>
    </row>
    <row r="342" spans="1:13" x14ac:dyDescent="0.25">
      <c r="A342" s="87">
        <v>42236</v>
      </c>
      <c r="B342" s="86">
        <v>1216.754345115</v>
      </c>
      <c r="C342" s="86">
        <v>1003.1144456549999</v>
      </c>
      <c r="D342" s="86">
        <v>1270.34720913</v>
      </c>
      <c r="E342" s="86">
        <v>1474</v>
      </c>
      <c r="F342" s="98">
        <v>1428</v>
      </c>
      <c r="H342" s="88">
        <v>1404.4669818181819</v>
      </c>
      <c r="I342" s="86"/>
      <c r="J342" s="86"/>
      <c r="K342" s="95"/>
      <c r="L342" s="90"/>
      <c r="M342" s="86"/>
    </row>
    <row r="343" spans="1:13" x14ac:dyDescent="0.25">
      <c r="A343" s="87">
        <v>42237</v>
      </c>
      <c r="B343" s="86">
        <v>1209.997744083</v>
      </c>
      <c r="C343" s="86">
        <v>1001.182943628</v>
      </c>
      <c r="D343" s="86">
        <v>1246.3162123349998</v>
      </c>
      <c r="E343" s="86">
        <v>1469</v>
      </c>
      <c r="F343" s="98">
        <v>1428</v>
      </c>
      <c r="H343" s="88">
        <v>1403.4354181818182</v>
      </c>
      <c r="I343" s="86"/>
      <c r="J343" s="86"/>
      <c r="K343" s="95"/>
      <c r="L343" s="90"/>
      <c r="M343" s="86"/>
    </row>
    <row r="344" spans="1:13" x14ac:dyDescent="0.25">
      <c r="A344" s="87">
        <v>42238</v>
      </c>
      <c r="B344" s="86">
        <v>1224.9731459939999</v>
      </c>
      <c r="C344" s="86">
        <v>966.36352107899995</v>
      </c>
      <c r="D344" s="86">
        <v>1220.488788294</v>
      </c>
      <c r="E344" s="86">
        <v>1478</v>
      </c>
      <c r="F344" s="98">
        <v>1442</v>
      </c>
      <c r="H344" s="88">
        <v>1417.8916272727272</v>
      </c>
      <c r="I344" s="86"/>
      <c r="J344" s="86"/>
      <c r="K344" s="95"/>
      <c r="L344" s="90"/>
      <c r="M344" s="86"/>
    </row>
    <row r="345" spans="1:13" x14ac:dyDescent="0.25">
      <c r="A345" s="87">
        <v>42239</v>
      </c>
      <c r="B345" s="86">
        <v>1243.1066552969999</v>
      </c>
      <c r="C345" s="86">
        <v>960.60303477000002</v>
      </c>
      <c r="D345" s="86">
        <v>1226.9866987589999</v>
      </c>
      <c r="E345" s="86">
        <v>1483</v>
      </c>
      <c r="F345" s="98">
        <v>1453</v>
      </c>
      <c r="H345" s="88">
        <v>1442.6128090909092</v>
      </c>
      <c r="I345" s="86"/>
      <c r="J345" s="86"/>
      <c r="K345" s="95"/>
      <c r="L345" s="90"/>
      <c r="M345" s="86"/>
    </row>
    <row r="346" spans="1:13" x14ac:dyDescent="0.25">
      <c r="A346" s="87">
        <v>42240</v>
      </c>
      <c r="B346" s="86">
        <v>1244.4826325189999</v>
      </c>
      <c r="C346" s="86">
        <v>961.39549790700005</v>
      </c>
      <c r="D346" s="86">
        <v>1222.789759047</v>
      </c>
      <c r="E346" s="86">
        <v>1493</v>
      </c>
      <c r="F346" s="98">
        <v>1448</v>
      </c>
      <c r="H346" s="88">
        <v>1444.7040545454545</v>
      </c>
      <c r="I346" s="86"/>
      <c r="J346" s="86"/>
      <c r="K346" s="95"/>
      <c r="L346" s="90"/>
      <c r="M346" s="86"/>
    </row>
    <row r="347" spans="1:13" x14ac:dyDescent="0.25">
      <c r="A347" s="87">
        <v>42241</v>
      </c>
      <c r="B347" s="86">
        <v>1217.6140520879997</v>
      </c>
      <c r="C347" s="86">
        <v>971.86121449800009</v>
      </c>
      <c r="D347" s="86">
        <v>1223.6064477540001</v>
      </c>
      <c r="E347" s="86">
        <v>1497</v>
      </c>
      <c r="F347" s="98">
        <v>1428</v>
      </c>
      <c r="H347" s="88">
        <v>1412.6394181818182</v>
      </c>
      <c r="I347" s="86"/>
      <c r="J347" s="86"/>
      <c r="K347" s="95"/>
      <c r="L347" s="90"/>
      <c r="M347" s="86"/>
    </row>
    <row r="348" spans="1:13" x14ac:dyDescent="0.25">
      <c r="A348" s="87">
        <v>42242</v>
      </c>
      <c r="B348" s="86">
        <v>1216.7466268589999</v>
      </c>
      <c r="C348" s="86">
        <v>990.34639623300006</v>
      </c>
      <c r="D348" s="86">
        <v>1229.3585980080002</v>
      </c>
      <c r="E348" s="86">
        <v>1506</v>
      </c>
      <c r="F348" s="98">
        <v>1430</v>
      </c>
      <c r="H348" s="88">
        <v>1415.397009090909</v>
      </c>
      <c r="I348" s="86"/>
      <c r="J348" s="86"/>
      <c r="K348" s="95"/>
      <c r="L348" s="90"/>
      <c r="M348" s="86"/>
    </row>
    <row r="349" spans="1:13" x14ac:dyDescent="0.25">
      <c r="A349" s="87">
        <v>42243</v>
      </c>
      <c r="B349" s="86">
        <v>1202.9503964999999</v>
      </c>
      <c r="C349" s="86">
        <v>1026.3601314779999</v>
      </c>
      <c r="D349" s="86">
        <v>1253.9439928200002</v>
      </c>
      <c r="E349" s="86">
        <v>1506</v>
      </c>
      <c r="F349" s="98">
        <v>1430</v>
      </c>
      <c r="H349" s="88">
        <v>1415.2676545454544</v>
      </c>
      <c r="I349" s="86"/>
      <c r="J349" s="86"/>
      <c r="K349" s="95"/>
      <c r="L349" s="90"/>
      <c r="M349" s="86"/>
    </row>
    <row r="350" spans="1:13" x14ac:dyDescent="0.25">
      <c r="A350" s="87">
        <v>42244</v>
      </c>
      <c r="B350" s="86">
        <v>1207.7484498029999</v>
      </c>
      <c r="C350" s="86">
        <v>1073.9491178610001</v>
      </c>
      <c r="D350" s="86">
        <v>1263.2386495049998</v>
      </c>
      <c r="E350" s="86">
        <v>1492</v>
      </c>
      <c r="F350" s="98">
        <v>1420</v>
      </c>
      <c r="H350" s="88">
        <f>H349-AVERAGE((E349-E350),(E349-E350),(D349-D350),(C349-C350),(B349-B350))</f>
        <v>1422.0039938196544</v>
      </c>
      <c r="I350" s="86"/>
      <c r="J350" s="86"/>
      <c r="K350" s="96"/>
      <c r="L350" s="90"/>
      <c r="M350" s="86"/>
    </row>
    <row r="351" spans="1:13" x14ac:dyDescent="0.25">
      <c r="A351" s="87">
        <v>42245</v>
      </c>
      <c r="B351" s="86">
        <v>1216.4857189859999</v>
      </c>
      <c r="C351" s="86">
        <v>1115.9201741940001</v>
      </c>
      <c r="D351" s="86">
        <v>1244.5624336799999</v>
      </c>
      <c r="E351" s="86">
        <v>1498</v>
      </c>
      <c r="F351" s="98">
        <v>1413</v>
      </c>
      <c r="H351" s="88">
        <f t="shared" ref="H351:H363" si="15">H350-AVERAGE((E350-E351),(E350-E351),(D350-D351),(C350-C351),(B350-B351))</f>
        <v>1430.8104157578543</v>
      </c>
      <c r="I351" s="86"/>
      <c r="J351" s="86"/>
      <c r="K351" s="96"/>
      <c r="L351" s="90"/>
      <c r="M351" s="86"/>
    </row>
    <row r="352" spans="1:13" x14ac:dyDescent="0.25">
      <c r="A352" s="87">
        <v>42246</v>
      </c>
      <c r="B352" s="86">
        <v>1227.0937550579999</v>
      </c>
      <c r="C352" s="86">
        <v>1126.1606490629999</v>
      </c>
      <c r="D352" s="86">
        <v>1217.03504376</v>
      </c>
      <c r="E352" s="86">
        <v>1505</v>
      </c>
      <c r="F352" s="98">
        <v>1402</v>
      </c>
      <c r="H352" s="88">
        <f t="shared" si="15"/>
        <v>1432.2746399620544</v>
      </c>
      <c r="I352" s="86"/>
      <c r="J352" s="86"/>
      <c r="K352" s="96"/>
      <c r="L352" s="90"/>
      <c r="M352" s="86"/>
    </row>
    <row r="353" spans="1:13" x14ac:dyDescent="0.25">
      <c r="A353" s="87">
        <v>42247</v>
      </c>
      <c r="B353" s="86">
        <v>1241.9307867329999</v>
      </c>
      <c r="C353" s="86">
        <v>1131.4285241370001</v>
      </c>
      <c r="D353" s="86">
        <v>1186.314141999</v>
      </c>
      <c r="E353" s="86">
        <v>1501</v>
      </c>
      <c r="F353" s="98">
        <v>1397</v>
      </c>
      <c r="H353" s="88">
        <f t="shared" si="15"/>
        <v>1428.5514409596544</v>
      </c>
      <c r="I353" s="86"/>
      <c r="J353" s="86"/>
      <c r="K353" s="96"/>
      <c r="L353" s="90"/>
      <c r="M353" s="86"/>
    </row>
    <row r="354" spans="1:13" x14ac:dyDescent="0.25">
      <c r="A354" s="87">
        <v>42248</v>
      </c>
      <c r="B354" s="86">
        <v>1243.308052284</v>
      </c>
      <c r="C354" s="86">
        <v>1132.4944837200001</v>
      </c>
      <c r="D354" s="86">
        <v>1173.9444086010001</v>
      </c>
      <c r="E354" s="86">
        <v>1514</v>
      </c>
      <c r="F354" s="98">
        <v>1380</v>
      </c>
      <c r="H354" s="88">
        <f t="shared" si="15"/>
        <v>1431.7661393068545</v>
      </c>
      <c r="I354" s="86"/>
      <c r="J354" s="86"/>
      <c r="K354" s="96"/>
      <c r="L354" s="90"/>
      <c r="M354" s="86"/>
    </row>
    <row r="355" spans="1:13" x14ac:dyDescent="0.25">
      <c r="A355" s="87">
        <v>42249</v>
      </c>
      <c r="B355" s="86">
        <v>1227.193421298</v>
      </c>
      <c r="C355" s="86">
        <v>1141.3876659150001</v>
      </c>
      <c r="D355" s="86">
        <v>1174.4615292419999</v>
      </c>
      <c r="E355" s="86">
        <v>1523</v>
      </c>
      <c r="F355" s="98">
        <v>1383</v>
      </c>
      <c r="H355" s="88">
        <f t="shared" si="15"/>
        <v>1434.0252736768543</v>
      </c>
      <c r="I355" s="86"/>
      <c r="J355" s="86"/>
      <c r="K355" s="96"/>
      <c r="L355" s="90"/>
      <c r="M355" s="86"/>
    </row>
    <row r="356" spans="1:13" x14ac:dyDescent="0.25">
      <c r="A356" s="87">
        <v>42250</v>
      </c>
      <c r="B356" s="86">
        <v>1215.603964224</v>
      </c>
      <c r="C356" s="86">
        <v>1166.5601857230001</v>
      </c>
      <c r="D356" s="86">
        <v>1179.0470317890001</v>
      </c>
      <c r="E356" s="86">
        <v>1538</v>
      </c>
      <c r="F356" s="98">
        <v>1372</v>
      </c>
      <c r="H356" s="88">
        <f t="shared" si="15"/>
        <v>1443.6589867330545</v>
      </c>
      <c r="I356" s="86"/>
      <c r="J356" s="86"/>
      <c r="K356" s="96"/>
      <c r="L356" s="90"/>
      <c r="M356" s="86"/>
    </row>
    <row r="357" spans="1:13" x14ac:dyDescent="0.25">
      <c r="A357" s="87">
        <v>42251</v>
      </c>
      <c r="B357" s="86">
        <v>1213.828373628</v>
      </c>
      <c r="C357" s="86">
        <v>1185.946453386</v>
      </c>
      <c r="D357" s="86">
        <v>1137.1306138860002</v>
      </c>
      <c r="E357" s="86">
        <v>1531</v>
      </c>
      <c r="F357" s="98">
        <v>1375</v>
      </c>
      <c r="H357" s="88">
        <f t="shared" si="15"/>
        <v>1435.9978385658544</v>
      </c>
      <c r="I357" s="86"/>
      <c r="J357" s="86"/>
      <c r="K357" s="96"/>
      <c r="L357" s="90"/>
      <c r="M357" s="86"/>
    </row>
    <row r="358" spans="1:13" x14ac:dyDescent="0.25">
      <c r="A358" s="87">
        <v>42252</v>
      </c>
      <c r="B358" s="86">
        <v>1215.1982305200002</v>
      </c>
      <c r="C358" s="86">
        <v>1184.3718118890001</v>
      </c>
      <c r="D358" s="86">
        <v>1116.88094901</v>
      </c>
      <c r="E358" s="86">
        <v>1543</v>
      </c>
      <c r="F358" s="98">
        <v>1379</v>
      </c>
      <c r="H358" s="88">
        <f t="shared" si="15"/>
        <v>1436.7069486696544</v>
      </c>
      <c r="I358" s="86"/>
      <c r="J358" s="86"/>
      <c r="K358" s="96"/>
      <c r="L358" s="90"/>
      <c r="M358" s="86"/>
    </row>
    <row r="359" spans="1:13" x14ac:dyDescent="0.25">
      <c r="A359" s="87">
        <v>42253</v>
      </c>
      <c r="B359" s="86">
        <v>1211.7235761449999</v>
      </c>
      <c r="C359" s="86">
        <v>1175.7211350990001</v>
      </c>
      <c r="D359" s="86">
        <v>1102.7853605790001</v>
      </c>
      <c r="E359" s="86">
        <v>1541</v>
      </c>
      <c r="F359" s="98">
        <v>1391</v>
      </c>
      <c r="H359" s="88">
        <f t="shared" si="15"/>
        <v>1430.6627647504542</v>
      </c>
      <c r="I359" s="86"/>
      <c r="J359" s="86"/>
      <c r="K359" s="96"/>
      <c r="L359" s="90"/>
      <c r="M359" s="86"/>
    </row>
    <row r="360" spans="1:13" x14ac:dyDescent="0.25">
      <c r="A360" s="87">
        <v>42254</v>
      </c>
      <c r="B360" s="86">
        <v>1198.4580685139999</v>
      </c>
      <c r="C360" s="86">
        <v>1175.4685220820002</v>
      </c>
      <c r="D360" s="86">
        <v>1077.129124242</v>
      </c>
      <c r="E360" s="86">
        <v>1534</v>
      </c>
      <c r="F360" s="98">
        <v>1381</v>
      </c>
      <c r="H360" s="88">
        <f t="shared" si="15"/>
        <v>1420.0278933534541</v>
      </c>
      <c r="I360" s="86"/>
      <c r="J360" s="86"/>
      <c r="K360" s="96"/>
      <c r="L360" s="90"/>
      <c r="M360" s="86"/>
    </row>
    <row r="361" spans="1:13" x14ac:dyDescent="0.25">
      <c r="A361" s="87">
        <v>42255</v>
      </c>
      <c r="B361" s="86">
        <v>1192.1461289399999</v>
      </c>
      <c r="C361" s="86">
        <v>1167.2075588160001</v>
      </c>
      <c r="D361" s="86">
        <v>1069.3081396979999</v>
      </c>
      <c r="E361" s="86">
        <v>1536</v>
      </c>
      <c r="F361" s="98">
        <v>1367</v>
      </c>
      <c r="H361" s="88">
        <f t="shared" si="15"/>
        <v>1416.3491158766542</v>
      </c>
      <c r="I361" s="86"/>
      <c r="J361" s="86"/>
      <c r="K361" s="96"/>
      <c r="L361" s="90"/>
      <c r="M361" s="86"/>
    </row>
    <row r="362" spans="1:13" x14ac:dyDescent="0.25">
      <c r="A362" s="87">
        <v>42256</v>
      </c>
      <c r="B362" s="86">
        <v>1200.705566499</v>
      </c>
      <c r="C362" s="86">
        <v>1161.4771916730001</v>
      </c>
      <c r="D362" s="86">
        <v>1070.2863206729999</v>
      </c>
      <c r="E362" s="86">
        <v>1536</v>
      </c>
      <c r="F362" s="98">
        <v>1366</v>
      </c>
      <c r="H362" s="88">
        <f t="shared" si="15"/>
        <v>1417.1105661548543</v>
      </c>
      <c r="I362" s="86"/>
      <c r="J362" s="86"/>
      <c r="K362" s="96"/>
      <c r="L362" s="90"/>
      <c r="M362" s="86"/>
    </row>
    <row r="363" spans="1:13" x14ac:dyDescent="0.25">
      <c r="A363" s="87">
        <v>42257</v>
      </c>
      <c r="B363" s="86">
        <v>1221.4005572249998</v>
      </c>
      <c r="C363" s="86">
        <v>1164.215168961</v>
      </c>
      <c r="D363" s="86">
        <v>1096.2959713319999</v>
      </c>
      <c r="E363" s="86">
        <v>1507</v>
      </c>
      <c r="F363" s="98">
        <v>1362</v>
      </c>
      <c r="H363" s="88">
        <f t="shared" si="15"/>
        <v>1415.3990898894542</v>
      </c>
      <c r="I363" s="86"/>
      <c r="J363" s="86"/>
      <c r="K363" s="96"/>
      <c r="L363" s="90"/>
      <c r="M363" s="86"/>
    </row>
    <row r="364" spans="1:13" x14ac:dyDescent="0.25">
      <c r="A364" s="87">
        <v>42258</v>
      </c>
      <c r="B364" s="86">
        <v>1236.8387946539997</v>
      </c>
      <c r="C364" s="86">
        <v>1174.660885344</v>
      </c>
      <c r="D364" s="86">
        <v>1084.2043487609999</v>
      </c>
      <c r="E364" s="86">
        <v>1494</v>
      </c>
      <c r="F364" s="98">
        <v>1346</v>
      </c>
      <c r="H364" s="88">
        <f t="shared" ref="H364:H382" si="16">F363-AVERAGE((E363-E364),(E363-E364),(D363-D364),(C363-C364),(B363-B364))</f>
        <v>1359.5584662481999</v>
      </c>
      <c r="I364" s="86"/>
      <c r="J364" s="86"/>
      <c r="K364" s="96"/>
      <c r="L364" s="90"/>
      <c r="M364" s="86"/>
    </row>
    <row r="365" spans="1:13" x14ac:dyDescent="0.25">
      <c r="A365" s="87">
        <v>42259</v>
      </c>
      <c r="B365" s="86">
        <v>1256.052889929</v>
      </c>
      <c r="C365" s="86">
        <v>1164.1419139770001</v>
      </c>
      <c r="D365" s="86">
        <v>1083.2663160720001</v>
      </c>
      <c r="E365" s="86">
        <v>1502</v>
      </c>
      <c r="F365" s="98">
        <v>1328</v>
      </c>
      <c r="H365" s="88">
        <f t="shared" si="16"/>
        <v>1350.7514182438001</v>
      </c>
      <c r="I365" s="86"/>
      <c r="J365" s="86"/>
      <c r="K365" s="96"/>
      <c r="L365" s="90"/>
      <c r="M365" s="86"/>
    </row>
    <row r="366" spans="1:13" x14ac:dyDescent="0.25">
      <c r="A366" s="87">
        <v>42260</v>
      </c>
      <c r="B366" s="86">
        <v>1278.6008045640001</v>
      </c>
      <c r="C366" s="86">
        <v>1117.5189893670001</v>
      </c>
      <c r="D366" s="86">
        <v>1075.1879189669999</v>
      </c>
      <c r="E366" s="86">
        <v>1503</v>
      </c>
      <c r="F366" s="98">
        <v>1340</v>
      </c>
      <c r="H366" s="88">
        <f t="shared" si="16"/>
        <v>1321.9693185839999</v>
      </c>
      <c r="I366" s="86"/>
      <c r="J366" s="86"/>
      <c r="K366" s="96"/>
      <c r="L366" s="90"/>
      <c r="M366" s="86"/>
    </row>
    <row r="367" spans="1:13" x14ac:dyDescent="0.25">
      <c r="A367" s="87">
        <v>42261</v>
      </c>
      <c r="B367" s="86">
        <v>1296.4194968700001</v>
      </c>
      <c r="C367" s="86">
        <v>1065.9726792599999</v>
      </c>
      <c r="D367" s="86">
        <v>1048.7220981</v>
      </c>
      <c r="E367" s="86">
        <v>1500</v>
      </c>
      <c r="F367" s="98">
        <v>1359</v>
      </c>
      <c r="H367" s="88">
        <f t="shared" si="16"/>
        <v>1326.7613122664</v>
      </c>
      <c r="I367" s="86"/>
      <c r="J367" s="86"/>
      <c r="K367" s="96"/>
      <c r="L367" s="90"/>
      <c r="M367" s="86"/>
    </row>
    <row r="368" spans="1:13" x14ac:dyDescent="0.25">
      <c r="A368" s="87">
        <v>42262</v>
      </c>
      <c r="B368" s="86">
        <v>1302.1571323350001</v>
      </c>
      <c r="C368" s="86">
        <v>1027.4138514240001</v>
      </c>
      <c r="D368" s="86">
        <v>1042.620238086</v>
      </c>
      <c r="E368" s="86">
        <v>1540</v>
      </c>
      <c r="F368" s="98">
        <v>1354</v>
      </c>
      <c r="H368" s="88">
        <f t="shared" si="16"/>
        <v>1367.2153895230001</v>
      </c>
      <c r="I368" s="86"/>
      <c r="J368" s="86"/>
      <c r="K368" s="96"/>
      <c r="L368" s="90"/>
      <c r="M368" s="86"/>
    </row>
    <row r="369" spans="1:26" x14ac:dyDescent="0.25">
      <c r="A369" s="87">
        <v>42263</v>
      </c>
      <c r="B369" s="86">
        <v>1305.934808703</v>
      </c>
      <c r="C369" s="86">
        <v>985.88197680300004</v>
      </c>
      <c r="D369" s="86">
        <v>1048.9361759160001</v>
      </c>
      <c r="E369" s="86">
        <v>1564</v>
      </c>
      <c r="F369" s="98">
        <v>1342</v>
      </c>
      <c r="H369" s="88">
        <f t="shared" si="16"/>
        <v>1357.3123479154001</v>
      </c>
      <c r="I369" s="86"/>
      <c r="J369" s="86"/>
      <c r="K369" s="96"/>
      <c r="L369" s="90"/>
      <c r="M369" s="86"/>
    </row>
    <row r="370" spans="1:26" x14ac:dyDescent="0.25">
      <c r="A370" s="87">
        <v>42264</v>
      </c>
      <c r="B370" s="86">
        <v>1303.527272691</v>
      </c>
      <c r="C370" s="86">
        <v>952.19751844200005</v>
      </c>
      <c r="D370" s="86">
        <v>1069.4636873129998</v>
      </c>
      <c r="E370" s="86">
        <v>1566</v>
      </c>
      <c r="F370" s="98">
        <v>1346</v>
      </c>
      <c r="H370" s="88">
        <f t="shared" si="16"/>
        <v>1339.6871034047999</v>
      </c>
      <c r="I370" s="86"/>
      <c r="J370" s="86"/>
      <c r="K370" s="96"/>
      <c r="L370" s="90"/>
      <c r="M370" s="86"/>
    </row>
    <row r="371" spans="1:26" x14ac:dyDescent="0.25">
      <c r="A371" s="87">
        <v>42265</v>
      </c>
      <c r="B371" s="86">
        <v>1290.0994489049999</v>
      </c>
      <c r="C371" s="86">
        <v>912.27587465099998</v>
      </c>
      <c r="D371" s="86">
        <v>1068.7326862949999</v>
      </c>
      <c r="E371" s="86">
        <v>1564</v>
      </c>
      <c r="F371" s="98">
        <v>1348</v>
      </c>
      <c r="H371" s="88">
        <f t="shared" si="16"/>
        <v>1334.383906281</v>
      </c>
      <c r="I371" s="86"/>
      <c r="J371" s="86"/>
      <c r="K371" s="96"/>
      <c r="L371" s="90"/>
      <c r="M371" s="86"/>
    </row>
    <row r="372" spans="1:26" x14ac:dyDescent="0.25">
      <c r="A372" s="87">
        <v>42266</v>
      </c>
      <c r="B372" s="86">
        <v>1290.505664256</v>
      </c>
      <c r="C372" s="86">
        <v>862.96614739799998</v>
      </c>
      <c r="D372" s="86">
        <v>1077.6665039100001</v>
      </c>
      <c r="E372" s="86">
        <v>1532</v>
      </c>
      <c r="F372" s="98">
        <v>1355</v>
      </c>
      <c r="H372" s="88">
        <f t="shared" si="16"/>
        <v>1327.2060611426</v>
      </c>
      <c r="I372" s="86"/>
      <c r="J372" s="86"/>
      <c r="K372" s="96"/>
      <c r="L372" s="90"/>
      <c r="M372" s="86"/>
    </row>
    <row r="373" spans="1:26" x14ac:dyDescent="0.25">
      <c r="A373" s="87">
        <v>42267</v>
      </c>
      <c r="B373" s="86">
        <v>1289.4164823870001</v>
      </c>
      <c r="C373" s="86">
        <v>839.64310147800006</v>
      </c>
      <c r="D373" s="86">
        <v>1027.5476747039997</v>
      </c>
      <c r="E373" s="86">
        <v>1504</v>
      </c>
      <c r="F373" s="86">
        <v>1377</v>
      </c>
      <c r="H373" s="88">
        <f t="shared" si="16"/>
        <v>1328.8937886009999</v>
      </c>
      <c r="I373" s="86"/>
      <c r="J373" s="86"/>
      <c r="K373" s="96"/>
      <c r="L373" s="90"/>
      <c r="M373" s="86"/>
    </row>
    <row r="374" spans="1:26" x14ac:dyDescent="0.25">
      <c r="A374" s="87">
        <v>42268</v>
      </c>
      <c r="B374" s="86">
        <v>1283.2065477240001</v>
      </c>
      <c r="C374" s="86">
        <v>820.56527426699995</v>
      </c>
      <c r="D374" s="86">
        <v>1008.1624602659999</v>
      </c>
      <c r="E374" s="86">
        <v>1500</v>
      </c>
      <c r="F374" s="86">
        <v>1384</v>
      </c>
      <c r="H374" s="88">
        <f t="shared" si="16"/>
        <v>1366.4654047376</v>
      </c>
      <c r="I374" s="86"/>
      <c r="J374" s="86"/>
      <c r="K374" s="96"/>
      <c r="L374" s="90"/>
      <c r="M374" s="86"/>
    </row>
    <row r="375" spans="1:26" x14ac:dyDescent="0.25">
      <c r="A375" s="87">
        <v>42269</v>
      </c>
      <c r="B375" s="86">
        <v>1282.75232289</v>
      </c>
      <c r="C375" s="86">
        <v>785.80842974400002</v>
      </c>
      <c r="D375" s="86">
        <v>1002.235935663</v>
      </c>
      <c r="E375" s="86">
        <v>1527</v>
      </c>
      <c r="F375" s="86">
        <v>1360</v>
      </c>
      <c r="H375" s="88">
        <f t="shared" si="16"/>
        <v>1386.572481208</v>
      </c>
      <c r="I375" s="86"/>
      <c r="J375" s="86"/>
      <c r="K375" s="96"/>
      <c r="L375" s="90"/>
      <c r="M375" s="86"/>
    </row>
    <row r="376" spans="1:26" x14ac:dyDescent="0.25">
      <c r="A376" s="87">
        <v>42270</v>
      </c>
      <c r="B376" s="86">
        <v>1271.799698754</v>
      </c>
      <c r="C376" s="86">
        <v>786.28230891900012</v>
      </c>
      <c r="D376" s="86">
        <v>995.59778938199986</v>
      </c>
      <c r="E376" s="86">
        <v>1530</v>
      </c>
      <c r="F376" s="86">
        <v>1354</v>
      </c>
      <c r="H376" s="88">
        <f t="shared" si="16"/>
        <v>1357.7766217516</v>
      </c>
      <c r="I376" s="86"/>
      <c r="J376" s="86"/>
      <c r="K376" s="96"/>
      <c r="L376" s="90"/>
      <c r="M376" s="86"/>
    </row>
    <row r="377" spans="1:26" x14ac:dyDescent="0.25">
      <c r="A377" s="87">
        <v>42271</v>
      </c>
      <c r="B377" s="86">
        <v>1259.2873346969998</v>
      </c>
      <c r="C377" s="86">
        <v>813.65807414999995</v>
      </c>
      <c r="D377" s="86">
        <v>1003.9674856439999</v>
      </c>
      <c r="E377" s="86">
        <v>1520</v>
      </c>
      <c r="F377" s="86">
        <v>1335</v>
      </c>
      <c r="H377" s="88">
        <f t="shared" si="16"/>
        <v>1354.6466194872</v>
      </c>
      <c r="I377" s="86"/>
      <c r="J377" s="86"/>
      <c r="K377" s="96"/>
      <c r="L377" s="90"/>
      <c r="M377" s="86"/>
    </row>
    <row r="378" spans="1:26" x14ac:dyDescent="0.25">
      <c r="A378" s="87">
        <v>42272</v>
      </c>
      <c r="B378" s="86">
        <v>1279.9880780309998</v>
      </c>
      <c r="C378" s="86">
        <v>837.54535069799999</v>
      </c>
      <c r="D378" s="86">
        <v>972.49812778800003</v>
      </c>
      <c r="E378" s="86">
        <v>1499</v>
      </c>
      <c r="F378" s="86">
        <v>1309</v>
      </c>
      <c r="H378" s="88">
        <f t="shared" si="16"/>
        <v>1329.2237324052001</v>
      </c>
      <c r="I378" s="86"/>
      <c r="J378" s="86"/>
      <c r="K378" s="96"/>
      <c r="L378" s="90"/>
      <c r="M378" s="86"/>
    </row>
    <row r="379" spans="1:26" x14ac:dyDescent="0.25">
      <c r="A379" s="87">
        <v>42273</v>
      </c>
      <c r="B379" s="86">
        <v>1316.1504412260001</v>
      </c>
      <c r="C379" s="86">
        <v>826.09935979499994</v>
      </c>
      <c r="D379" s="86">
        <v>951.39756229499994</v>
      </c>
      <c r="E379" s="86">
        <v>1484</v>
      </c>
      <c r="F379" s="86">
        <v>1280</v>
      </c>
      <c r="H379" s="88">
        <f t="shared" si="16"/>
        <v>1303.7231613598001</v>
      </c>
      <c r="I379" s="86"/>
      <c r="J379" s="86"/>
      <c r="K379" s="96"/>
      <c r="L379" s="90"/>
      <c r="M379" s="86"/>
    </row>
    <row r="380" spans="1:26" x14ac:dyDescent="0.25">
      <c r="A380" s="87">
        <v>42274</v>
      </c>
      <c r="B380" s="86">
        <v>1330.3529545470001</v>
      </c>
      <c r="C380" s="86">
        <v>825.10907161499995</v>
      </c>
      <c r="D380" s="86">
        <v>946.74926940299997</v>
      </c>
      <c r="E380" s="86">
        <v>1490</v>
      </c>
      <c r="F380" s="86">
        <v>1270</v>
      </c>
      <c r="H380" s="88">
        <f t="shared" si="16"/>
        <v>1284.1127864498001</v>
      </c>
      <c r="I380" s="86"/>
      <c r="J380" s="86"/>
      <c r="K380" s="96"/>
      <c r="L380" s="90"/>
      <c r="M380" s="86"/>
    </row>
    <row r="381" spans="1:26" x14ac:dyDescent="0.25">
      <c r="A381" s="87">
        <v>42275</v>
      </c>
      <c r="B381" s="86">
        <v>1310.5402934159999</v>
      </c>
      <c r="C381" s="86">
        <v>818.50682417100006</v>
      </c>
      <c r="D381" s="86">
        <v>962.52515421299995</v>
      </c>
      <c r="E381" s="86">
        <v>1490</v>
      </c>
      <c r="F381" s="86">
        <v>1252</v>
      </c>
      <c r="H381" s="88">
        <f t="shared" si="16"/>
        <v>1267.872195247</v>
      </c>
      <c r="I381" s="86"/>
      <c r="J381" s="86"/>
      <c r="K381" s="96"/>
      <c r="L381" s="90"/>
      <c r="M381" s="86"/>
    </row>
    <row r="382" spans="1:26" x14ac:dyDescent="0.25">
      <c r="A382" s="87">
        <v>42276</v>
      </c>
      <c r="B382" s="86">
        <v>1296.7491776850002</v>
      </c>
      <c r="C382" s="86">
        <v>819.89895856200008</v>
      </c>
      <c r="D382" s="86">
        <v>940.56415132500001</v>
      </c>
      <c r="E382" s="86">
        <v>1492</v>
      </c>
      <c r="F382" s="86">
        <v>1186</v>
      </c>
      <c r="H382" s="88">
        <f t="shared" si="16"/>
        <v>1245.9280031544001</v>
      </c>
      <c r="I382" s="86"/>
      <c r="J382" s="86"/>
      <c r="K382" s="96"/>
      <c r="L382" s="90"/>
      <c r="M382" s="86"/>
    </row>
    <row r="383" spans="1:26" x14ac:dyDescent="0.25">
      <c r="A383" s="87">
        <v>42277</v>
      </c>
      <c r="B383" s="86">
        <v>1301.4588031470003</v>
      </c>
      <c r="C383" s="86">
        <v>844.46614676400009</v>
      </c>
      <c r="D383" s="86">
        <v>932.19479348999994</v>
      </c>
      <c r="E383" s="86">
        <v>1498</v>
      </c>
      <c r="F383" s="86">
        <v>1188</v>
      </c>
      <c r="H383" s="88">
        <f>F382-AVERAGE((E382-E383),(E382-E383),(D382-D383),(C382-C383),(B382-B383))</f>
        <v>1192.5814911657999</v>
      </c>
      <c r="I383" s="86"/>
      <c r="J383" s="86"/>
      <c r="K383" s="96"/>
      <c r="L383" s="90"/>
      <c r="M383" s="86"/>
    </row>
    <row r="384" spans="1:26" x14ac:dyDescent="0.25">
      <c r="A384" s="87">
        <v>42278</v>
      </c>
      <c r="G384" s="91"/>
      <c r="H384" s="86">
        <f>F383-AVERAGE((E383-E19),(D383-D19),(C383-C19),(B383-B19))</f>
        <v>1069.6996750062499</v>
      </c>
      <c r="I384" s="86">
        <f>AVERAGE(H369:H398)</f>
        <v>1306.7547593488259</v>
      </c>
      <c r="J384" s="86"/>
      <c r="K384" s="99">
        <v>0</v>
      </c>
      <c r="L384" s="83">
        <f>I384+((K384*$L$1)*I384)</f>
        <v>1306.7547593488259</v>
      </c>
      <c r="Z384" s="97">
        <v>648.45236899999998</v>
      </c>
    </row>
    <row r="385" spans="1:26" x14ac:dyDescent="0.25">
      <c r="A385" s="87">
        <v>42279</v>
      </c>
      <c r="G385" s="91"/>
      <c r="H385" s="86">
        <f t="shared" ref="H385:H448" si="17">H20</f>
        <v>1242.6922297714248</v>
      </c>
      <c r="I385" s="86">
        <f t="shared" ref="I385:I448" si="18">AVERAGE(H370:H399)</f>
        <v>1307.9926163757766</v>
      </c>
      <c r="J385" s="86"/>
      <c r="K385" s="99">
        <f>K384+(1/183)</f>
        <v>5.4644808743169399E-3</v>
      </c>
      <c r="L385" s="83">
        <f t="shared" ref="L385:L448" si="19">I385+((K385*$L$1)*I385)</f>
        <v>1306.9204912803866</v>
      </c>
      <c r="Z385" s="97">
        <v>638.45236899999998</v>
      </c>
    </row>
    <row r="386" spans="1:26" x14ac:dyDescent="0.25">
      <c r="A386" s="87">
        <v>42280</v>
      </c>
      <c r="G386" s="91"/>
      <c r="H386" s="86">
        <f t="shared" si="17"/>
        <v>1256.2768243407997</v>
      </c>
      <c r="I386" s="86">
        <f t="shared" si="18"/>
        <v>1310.6728203325349</v>
      </c>
      <c r="J386" s="86"/>
      <c r="K386" s="99">
        <f t="shared" ref="K386:K449" si="20">K385+(1/183)</f>
        <v>1.092896174863388E-2</v>
      </c>
      <c r="L386" s="83">
        <f t="shared" si="19"/>
        <v>1308.5241763647766</v>
      </c>
      <c r="Z386" s="97">
        <v>628.45236899999998</v>
      </c>
    </row>
    <row r="387" spans="1:26" x14ac:dyDescent="0.25">
      <c r="A387" s="87">
        <v>42281</v>
      </c>
      <c r="G387" s="91"/>
      <c r="H387" s="86">
        <f t="shared" si="17"/>
        <v>1259.5214173996746</v>
      </c>
      <c r="I387" s="86">
        <f t="shared" si="18"/>
        <v>1313.7572718607573</v>
      </c>
      <c r="J387" s="86"/>
      <c r="K387" s="99">
        <f t="shared" si="20"/>
        <v>1.6393442622950821E-2</v>
      </c>
      <c r="L387" s="83">
        <f t="shared" si="19"/>
        <v>1310.5267211922474</v>
      </c>
      <c r="Z387" s="97">
        <v>618.45236899999998</v>
      </c>
    </row>
    <row r="388" spans="1:26" x14ac:dyDescent="0.25">
      <c r="A388" s="87">
        <v>42282</v>
      </c>
      <c r="G388" s="91"/>
      <c r="H388" s="86">
        <f t="shared" si="17"/>
        <v>1260.0733146424247</v>
      </c>
      <c r="I388" s="86">
        <f t="shared" si="18"/>
        <v>1316.5575888917431</v>
      </c>
      <c r="J388" s="86"/>
      <c r="K388" s="99">
        <f t="shared" si="20"/>
        <v>2.185792349726776E-2</v>
      </c>
      <c r="L388" s="83">
        <f t="shared" si="19"/>
        <v>1312.2410066330817</v>
      </c>
      <c r="Z388" s="97">
        <v>608.45236899999998</v>
      </c>
    </row>
    <row r="389" spans="1:26" x14ac:dyDescent="0.25">
      <c r="A389" s="87">
        <v>42283</v>
      </c>
      <c r="G389" s="91"/>
      <c r="H389" s="86">
        <f t="shared" si="17"/>
        <v>1275.9591019326747</v>
      </c>
      <c r="I389" s="86">
        <f t="shared" si="18"/>
        <v>1319.4691671340406</v>
      </c>
      <c r="J389" s="86"/>
      <c r="K389" s="99">
        <f t="shared" si="20"/>
        <v>2.7322404371584699E-2</v>
      </c>
      <c r="L389" s="83">
        <f t="shared" si="19"/>
        <v>1314.0615066129994</v>
      </c>
      <c r="Z389" s="97">
        <v>598.45236899999998</v>
      </c>
    </row>
    <row r="390" spans="1:26" x14ac:dyDescent="0.25">
      <c r="A390" s="87">
        <v>42284</v>
      </c>
      <c r="G390" s="91"/>
      <c r="H390" s="86">
        <f t="shared" si="17"/>
        <v>1297.4095321464247</v>
      </c>
      <c r="I390" s="86">
        <f t="shared" si="18"/>
        <v>1321.3314323273514</v>
      </c>
      <c r="J390" s="86"/>
      <c r="K390" s="99">
        <f t="shared" si="20"/>
        <v>3.2786885245901641E-2</v>
      </c>
      <c r="L390" s="83">
        <f t="shared" si="19"/>
        <v>1314.8330810208236</v>
      </c>
      <c r="Z390" s="97">
        <v>588.45236899999998</v>
      </c>
    </row>
    <row r="391" spans="1:26" x14ac:dyDescent="0.25">
      <c r="A391" s="87">
        <v>42285</v>
      </c>
      <c r="G391" s="91"/>
      <c r="H391" s="86">
        <f t="shared" si="17"/>
        <v>1305.1650754536747</v>
      </c>
      <c r="I391" s="86">
        <f t="shared" si="18"/>
        <v>1322.5798057359948</v>
      </c>
      <c r="J391" s="86"/>
      <c r="K391" s="99">
        <f t="shared" si="20"/>
        <v>3.825136612021858E-2</v>
      </c>
      <c r="L391" s="83">
        <f t="shared" si="19"/>
        <v>1314.9912330801326</v>
      </c>
      <c r="Z391" s="97">
        <v>578.45236899999998</v>
      </c>
    </row>
    <row r="392" spans="1:26" x14ac:dyDescent="0.25">
      <c r="A392" s="87">
        <v>42286</v>
      </c>
      <c r="G392" s="91"/>
      <c r="H392" s="86">
        <f t="shared" si="17"/>
        <v>1313.8045914702998</v>
      </c>
      <c r="I392" s="86">
        <f t="shared" si="18"/>
        <v>1324.753916274464</v>
      </c>
      <c r="J392" s="86"/>
      <c r="K392" s="99">
        <f t="shared" si="20"/>
        <v>4.3715846994535519E-2</v>
      </c>
      <c r="L392" s="83">
        <f t="shared" si="19"/>
        <v>1316.0670053480742</v>
      </c>
      <c r="Z392" s="97">
        <v>568.45236899999998</v>
      </c>
    </row>
    <row r="393" spans="1:26" x14ac:dyDescent="0.25">
      <c r="A393" s="87">
        <v>42287</v>
      </c>
      <c r="G393" s="91"/>
      <c r="H393" s="86">
        <f t="shared" si="17"/>
        <v>1323.3894900627997</v>
      </c>
      <c r="I393" s="86">
        <f t="shared" si="18"/>
        <v>1327.2471655791171</v>
      </c>
      <c r="J393" s="86"/>
      <c r="K393" s="99">
        <f t="shared" si="20"/>
        <v>4.9180327868852458E-2</v>
      </c>
      <c r="L393" s="83">
        <f t="shared" si="19"/>
        <v>1317.4559979641892</v>
      </c>
      <c r="Z393" s="97">
        <v>558.45236899999998</v>
      </c>
    </row>
    <row r="394" spans="1:26" x14ac:dyDescent="0.25">
      <c r="A394" s="87">
        <v>42288</v>
      </c>
      <c r="G394" s="91"/>
      <c r="H394" s="86">
        <f t="shared" si="17"/>
        <v>1337.5415053951747</v>
      </c>
      <c r="I394" s="86">
        <f t="shared" si="18"/>
        <v>1330.3543908482832</v>
      </c>
      <c r="J394" s="86"/>
      <c r="K394" s="99">
        <f t="shared" si="20"/>
        <v>5.4644808743169397E-2</v>
      </c>
      <c r="L394" s="83">
        <f t="shared" si="19"/>
        <v>1319.4498466610021</v>
      </c>
      <c r="Z394" s="97">
        <v>548.45236899999998</v>
      </c>
    </row>
    <row r="395" spans="1:26" x14ac:dyDescent="0.25">
      <c r="A395" s="87">
        <v>42289</v>
      </c>
      <c r="G395" s="91"/>
      <c r="H395" s="86">
        <f t="shared" si="17"/>
        <v>1351.0116817309247</v>
      </c>
      <c r="I395" s="86">
        <f t="shared" si="18"/>
        <v>1334.3906324453578</v>
      </c>
      <c r="J395" s="86"/>
      <c r="K395" s="99">
        <f t="shared" si="20"/>
        <v>6.0109289617486336E-2</v>
      </c>
      <c r="L395" s="83">
        <f t="shared" si="19"/>
        <v>1322.3592414970801</v>
      </c>
      <c r="Z395" s="97">
        <v>538.45236899999998</v>
      </c>
    </row>
    <row r="396" spans="1:26" x14ac:dyDescent="0.25">
      <c r="A396" s="87">
        <v>42290</v>
      </c>
      <c r="G396" s="91"/>
      <c r="H396" s="86">
        <f t="shared" si="17"/>
        <v>1362.4961313584247</v>
      </c>
      <c r="I396" s="86">
        <f t="shared" si="18"/>
        <v>1339.4684906388413</v>
      </c>
      <c r="J396" s="86"/>
      <c r="K396" s="99">
        <f t="shared" si="20"/>
        <v>6.5573770491803282E-2</v>
      </c>
      <c r="L396" s="83">
        <f t="shared" si="19"/>
        <v>1326.2933907309182</v>
      </c>
      <c r="Z396" s="97">
        <v>528.45236899999998</v>
      </c>
    </row>
    <row r="397" spans="1:26" x14ac:dyDescent="0.25">
      <c r="A397" s="87">
        <v>42291</v>
      </c>
      <c r="G397" s="91"/>
      <c r="H397" s="86">
        <f t="shared" si="17"/>
        <v>1377.6563202814245</v>
      </c>
      <c r="I397" s="86">
        <f t="shared" si="18"/>
        <v>1345.3718686052223</v>
      </c>
      <c r="J397" s="86"/>
      <c r="K397" s="99">
        <f t="shared" si="20"/>
        <v>7.1038251366120228E-2</v>
      </c>
      <c r="L397" s="83">
        <f t="shared" si="19"/>
        <v>1331.0359388577897</v>
      </c>
      <c r="Z397" s="97">
        <v>518.45236899999998</v>
      </c>
    </row>
    <row r="398" spans="1:26" x14ac:dyDescent="0.25">
      <c r="A398" s="87">
        <v>42292</v>
      </c>
      <c r="G398" s="91"/>
      <c r="H398" s="86">
        <f t="shared" si="17"/>
        <v>1393.5601851611746</v>
      </c>
      <c r="I398" s="86">
        <f t="shared" si="18"/>
        <v>1351.9754123054106</v>
      </c>
      <c r="J398" s="86"/>
      <c r="K398" s="99">
        <f t="shared" si="20"/>
        <v>7.6502732240437174E-2</v>
      </c>
      <c r="L398" s="83">
        <f t="shared" si="19"/>
        <v>1336.4609403609222</v>
      </c>
      <c r="Z398" s="97">
        <v>508.45236899999998</v>
      </c>
    </row>
    <row r="399" spans="1:26" x14ac:dyDescent="0.25">
      <c r="A399" s="87">
        <v>42293</v>
      </c>
      <c r="G399" s="91"/>
      <c r="H399" s="86">
        <f t="shared" si="17"/>
        <v>1394.4480587239245</v>
      </c>
      <c r="I399" s="86">
        <f t="shared" si="18"/>
        <v>1359.8933900742602</v>
      </c>
      <c r="J399" s="86"/>
      <c r="K399" s="99">
        <f t="shared" si="20"/>
        <v>8.196721311475412E-2</v>
      </c>
      <c r="L399" s="83">
        <f t="shared" si="19"/>
        <v>1343.1733893766259</v>
      </c>
      <c r="Z399" s="97">
        <v>498.45236899999998</v>
      </c>
    </row>
    <row r="400" spans="1:26" x14ac:dyDescent="0.25">
      <c r="A400" s="87">
        <v>42294</v>
      </c>
      <c r="G400" s="91"/>
      <c r="H400" s="86">
        <f t="shared" si="17"/>
        <v>1420.0932221075495</v>
      </c>
      <c r="I400" s="86">
        <f t="shared" si="18"/>
        <v>1371.4114204081368</v>
      </c>
      <c r="J400" s="86"/>
      <c r="K400" s="99">
        <f t="shared" si="20"/>
        <v>8.7431693989071066E-2</v>
      </c>
      <c r="L400" s="83">
        <f t="shared" si="19"/>
        <v>1353.4256968618006</v>
      </c>
      <c r="Z400" s="97">
        <v>488.45236899999998</v>
      </c>
    </row>
    <row r="401" spans="1:26" x14ac:dyDescent="0.25">
      <c r="A401" s="87">
        <v>42295</v>
      </c>
      <c r="G401" s="91"/>
      <c r="H401" s="86">
        <f t="shared" si="17"/>
        <v>1426.9174521276746</v>
      </c>
      <c r="I401" s="86">
        <f t="shared" si="18"/>
        <v>1376.7910284057659</v>
      </c>
      <c r="J401" s="86"/>
      <c r="K401" s="99">
        <f t="shared" si="20"/>
        <v>9.2896174863388012E-2</v>
      </c>
      <c r="L401" s="83">
        <f t="shared" si="19"/>
        <v>1357.606235386997</v>
      </c>
      <c r="Z401" s="97">
        <v>478.45236899999998</v>
      </c>
    </row>
    <row r="402" spans="1:26" x14ac:dyDescent="0.25">
      <c r="A402" s="87">
        <v>42296</v>
      </c>
      <c r="G402" s="91"/>
      <c r="H402" s="86">
        <f t="shared" si="17"/>
        <v>1411.2155720721744</v>
      </c>
      <c r="I402" s="86">
        <f t="shared" si="18"/>
        <v>1381.0082714636949</v>
      </c>
      <c r="J402" s="86"/>
      <c r="K402" s="99">
        <f t="shared" si="20"/>
        <v>9.8360655737704958E-2</v>
      </c>
      <c r="L402" s="83">
        <f t="shared" si="19"/>
        <v>1360.6327395896403</v>
      </c>
      <c r="Z402" s="97">
        <v>468.45236899999998</v>
      </c>
    </row>
    <row r="403" spans="1:26" x14ac:dyDescent="0.25">
      <c r="A403" s="87">
        <v>42297</v>
      </c>
      <c r="G403" s="91"/>
      <c r="H403" s="86">
        <f t="shared" si="17"/>
        <v>1416.2411358699244</v>
      </c>
      <c r="I403" s="86">
        <f t="shared" si="18"/>
        <v>1385.4981297734578</v>
      </c>
      <c r="J403" s="86"/>
      <c r="K403" s="99">
        <f t="shared" si="20"/>
        <v>0.1038251366120219</v>
      </c>
      <c r="L403" s="83">
        <f t="shared" si="19"/>
        <v>1363.9206998835432</v>
      </c>
      <c r="Z403" s="97">
        <v>458.45236899999998</v>
      </c>
    </row>
    <row r="404" spans="1:26" x14ac:dyDescent="0.25">
      <c r="A404" s="87">
        <v>42298</v>
      </c>
      <c r="G404" s="91"/>
      <c r="H404" s="86">
        <f t="shared" si="17"/>
        <v>1422.3333605369244</v>
      </c>
      <c r="I404" s="86">
        <f t="shared" si="18"/>
        <v>1390.3831832803285</v>
      </c>
      <c r="J404" s="86"/>
      <c r="K404" s="99">
        <f t="shared" si="20"/>
        <v>0.10928961748633885</v>
      </c>
      <c r="L404" s="83">
        <f t="shared" si="19"/>
        <v>1367.5900163413066</v>
      </c>
      <c r="Z404" s="97">
        <v>448.45236899999998</v>
      </c>
    </row>
    <row r="405" spans="1:26" x14ac:dyDescent="0.25">
      <c r="A405" s="87">
        <v>42299</v>
      </c>
      <c r="G405" s="91"/>
      <c r="H405" s="86">
        <f t="shared" si="17"/>
        <v>1424.0236834672994</v>
      </c>
      <c r="I405" s="86">
        <f t="shared" si="18"/>
        <v>1395.0938488710119</v>
      </c>
      <c r="J405" s="86"/>
      <c r="K405" s="99">
        <f t="shared" si="20"/>
        <v>0.1147540983606558</v>
      </c>
      <c r="L405" s="83">
        <f t="shared" si="19"/>
        <v>1371.0799383576584</v>
      </c>
      <c r="Z405" s="97">
        <v>438.45236899999998</v>
      </c>
    </row>
    <row r="406" spans="1:26" x14ac:dyDescent="0.25">
      <c r="A406" s="87">
        <v>42300</v>
      </c>
      <c r="G406" s="91"/>
      <c r="H406" s="86">
        <f t="shared" si="17"/>
        <v>1422.9999379056744</v>
      </c>
      <c r="I406" s="86">
        <f t="shared" si="18"/>
        <v>1399.2678314076954</v>
      </c>
      <c r="J406" s="86"/>
      <c r="K406" s="99">
        <f t="shared" si="20"/>
        <v>0.12021857923497274</v>
      </c>
      <c r="L406" s="83">
        <f t="shared" si="19"/>
        <v>1374.0351328085403</v>
      </c>
      <c r="Z406" s="97">
        <v>428.45236899999998</v>
      </c>
    </row>
    <row r="407" spans="1:26" x14ac:dyDescent="0.25">
      <c r="A407" s="87">
        <v>42301</v>
      </c>
      <c r="G407" s="91"/>
      <c r="H407" s="86">
        <f t="shared" si="17"/>
        <v>1429.4440986267994</v>
      </c>
      <c r="I407" s="86">
        <f t="shared" si="18"/>
        <v>1403.2702273296538</v>
      </c>
      <c r="J407" s="86"/>
      <c r="K407" s="99">
        <f t="shared" si="20"/>
        <v>0.12568306010928967</v>
      </c>
      <c r="L407" s="83">
        <f t="shared" si="19"/>
        <v>1376.8151328799963</v>
      </c>
      <c r="Z407" s="97">
        <v>418.45236899999998</v>
      </c>
    </row>
    <row r="408" spans="1:26" x14ac:dyDescent="0.25">
      <c r="A408" s="87">
        <v>42302</v>
      </c>
      <c r="G408" s="91"/>
      <c r="H408" s="86">
        <f t="shared" si="17"/>
        <v>1422.4404904801745</v>
      </c>
      <c r="I408" s="86">
        <f t="shared" si="18"/>
        <v>1406.9673772251456</v>
      </c>
      <c r="J408" s="86"/>
      <c r="K408" s="99">
        <f t="shared" si="20"/>
        <v>0.13114754098360662</v>
      </c>
      <c r="L408" s="83">
        <f t="shared" si="19"/>
        <v>1379.2893304600607</v>
      </c>
      <c r="Z408" s="97">
        <v>408.45236899999998</v>
      </c>
    </row>
    <row r="409" spans="1:26" x14ac:dyDescent="0.25">
      <c r="A409" s="87">
        <v>42303</v>
      </c>
      <c r="G409" s="91"/>
      <c r="H409" s="86">
        <f t="shared" si="17"/>
        <v>1424.8104092720496</v>
      </c>
      <c r="I409" s="86">
        <f t="shared" si="18"/>
        <v>1409.9722541629417</v>
      </c>
      <c r="J409" s="86"/>
      <c r="K409" s="99">
        <f t="shared" si="20"/>
        <v>0.13661202185792357</v>
      </c>
      <c r="L409" s="83">
        <f t="shared" si="19"/>
        <v>1381.0793801022257</v>
      </c>
      <c r="Z409" s="97">
        <v>403.45236899999998</v>
      </c>
    </row>
    <row r="410" spans="1:26" x14ac:dyDescent="0.25">
      <c r="A410" s="87">
        <v>42304</v>
      </c>
      <c r="G410" s="91"/>
      <c r="H410" s="86">
        <f t="shared" si="17"/>
        <v>1436.4485322542996</v>
      </c>
      <c r="I410" s="86">
        <f t="shared" si="18"/>
        <v>1412.5587499977332</v>
      </c>
      <c r="J410" s="86"/>
      <c r="K410" s="99">
        <f t="shared" si="20"/>
        <v>0.14207650273224051</v>
      </c>
      <c r="L410" s="83">
        <f t="shared" si="19"/>
        <v>1382.4550389322078</v>
      </c>
      <c r="Z410" s="97">
        <v>398.45236899999998</v>
      </c>
    </row>
    <row r="411" spans="1:26" x14ac:dyDescent="0.25">
      <c r="A411" s="87">
        <v>42305</v>
      </c>
      <c r="G411" s="91"/>
      <c r="H411" s="86">
        <f t="shared" si="17"/>
        <v>1444.9735342384247</v>
      </c>
      <c r="I411" s="86">
        <f t="shared" si="18"/>
        <v>1414.9881377203749</v>
      </c>
      <c r="J411" s="86"/>
      <c r="K411" s="99">
        <f t="shared" si="20"/>
        <v>0.14754098360655746</v>
      </c>
      <c r="L411" s="83">
        <f t="shared" si="19"/>
        <v>1383.6728264757437</v>
      </c>
      <c r="Z411" s="97">
        <v>393.45236899999998</v>
      </c>
    </row>
    <row r="412" spans="1:26" x14ac:dyDescent="0.25">
      <c r="A412" s="87">
        <v>42306</v>
      </c>
      <c r="G412" s="91"/>
      <c r="H412" s="86">
        <f t="shared" si="17"/>
        <v>1444.0343141600497</v>
      </c>
      <c r="I412" s="86">
        <f t="shared" si="18"/>
        <v>1417.5518622977456</v>
      </c>
      <c r="J412" s="86"/>
      <c r="K412" s="99">
        <f t="shared" si="20"/>
        <v>0.1530054644808744</v>
      </c>
      <c r="L412" s="83">
        <f t="shared" si="19"/>
        <v>1385.0178851302564</v>
      </c>
      <c r="Z412" s="97">
        <v>388.45236899999998</v>
      </c>
    </row>
    <row r="413" spans="1:26" x14ac:dyDescent="0.25">
      <c r="A413" s="87">
        <v>42307</v>
      </c>
      <c r="G413" s="91"/>
      <c r="H413" s="86">
        <f t="shared" si="17"/>
        <v>1430.1208242312996</v>
      </c>
      <c r="I413" s="86">
        <f t="shared" si="18"/>
        <v>1419.5978701898164</v>
      </c>
      <c r="J413" s="86"/>
      <c r="K413" s="99">
        <f t="shared" si="20"/>
        <v>0.15846994535519135</v>
      </c>
      <c r="L413" s="83">
        <f t="shared" si="19"/>
        <v>1385.8533306525173</v>
      </c>
      <c r="Z413" s="97">
        <v>383.45236899999998</v>
      </c>
    </row>
    <row r="414" spans="1:26" x14ac:dyDescent="0.25">
      <c r="A414" s="87">
        <v>42308</v>
      </c>
      <c r="G414" s="91"/>
      <c r="H414" s="86">
        <f t="shared" si="17"/>
        <v>1415.2405850225496</v>
      </c>
      <c r="I414" s="86">
        <f t="shared" si="18"/>
        <v>1420.8714047766791</v>
      </c>
      <c r="J414" s="86"/>
      <c r="K414" s="99">
        <f t="shared" si="20"/>
        <v>0.1639344262295083</v>
      </c>
      <c r="L414" s="83">
        <f t="shared" si="19"/>
        <v>1385.9319440034822</v>
      </c>
      <c r="Z414" s="97">
        <v>378.45236899999998</v>
      </c>
    </row>
    <row r="415" spans="1:26" x14ac:dyDescent="0.25">
      <c r="A415" s="87">
        <v>42309</v>
      </c>
      <c r="G415" s="91"/>
      <c r="H415" s="86">
        <f t="shared" si="17"/>
        <v>1404.0804697002995</v>
      </c>
      <c r="I415" s="86">
        <f t="shared" si="18"/>
        <v>1421.932646276804</v>
      </c>
      <c r="J415" s="86"/>
      <c r="K415" s="99">
        <f t="shared" si="20"/>
        <v>0.16939890710382524</v>
      </c>
      <c r="L415" s="83">
        <f t="shared" si="19"/>
        <v>1385.8015708386229</v>
      </c>
      <c r="Z415" s="97">
        <v>373.45236899999998</v>
      </c>
    </row>
    <row r="416" spans="1:26" x14ac:dyDescent="0.25">
      <c r="A416" s="87">
        <v>42310</v>
      </c>
      <c r="G416" s="91"/>
      <c r="H416" s="86">
        <f t="shared" si="17"/>
        <v>1382.7941160786745</v>
      </c>
      <c r="I416" s="86">
        <f t="shared" si="18"/>
        <v>1422.1591422337285</v>
      </c>
      <c r="J416" s="86"/>
      <c r="K416" s="99">
        <f t="shared" si="20"/>
        <v>0.17486338797814219</v>
      </c>
      <c r="L416" s="83">
        <f t="shared" si="19"/>
        <v>1384.8566073554668</v>
      </c>
      <c r="Z416" s="97">
        <v>368.45236899999998</v>
      </c>
    </row>
    <row r="417" spans="1:26" x14ac:dyDescent="0.25">
      <c r="A417" s="87">
        <v>42311</v>
      </c>
      <c r="G417" s="91"/>
      <c r="H417" s="86">
        <f t="shared" si="17"/>
        <v>1394.2171666925497</v>
      </c>
      <c r="I417" s="86">
        <f t="shared" si="18"/>
        <v>1422.2237470139119</v>
      </c>
      <c r="J417" s="86"/>
      <c r="K417" s="99">
        <f t="shared" si="20"/>
        <v>0.18032786885245913</v>
      </c>
      <c r="L417" s="83">
        <f t="shared" si="19"/>
        <v>1383.7537604143552</v>
      </c>
      <c r="Z417" s="97">
        <v>363.45236899999998</v>
      </c>
    </row>
    <row r="418" spans="1:26" x14ac:dyDescent="0.25">
      <c r="A418" s="87">
        <v>42312</v>
      </c>
      <c r="G418" s="91"/>
      <c r="H418" s="86">
        <f t="shared" si="17"/>
        <v>1406.6249198485496</v>
      </c>
      <c r="I418" s="86">
        <f t="shared" si="18"/>
        <v>1422.9829926122954</v>
      </c>
      <c r="J418" s="86"/>
      <c r="K418" s="99">
        <f t="shared" si="20"/>
        <v>0.18579234972677608</v>
      </c>
      <c r="L418" s="83">
        <f t="shared" si="19"/>
        <v>1383.3260895394938</v>
      </c>
      <c r="Z418" s="97">
        <v>358.45236899999998</v>
      </c>
    </row>
    <row r="419" spans="1:26" x14ac:dyDescent="0.25">
      <c r="A419" s="87">
        <v>42313</v>
      </c>
      <c r="G419" s="91"/>
      <c r="H419" s="86">
        <f t="shared" si="17"/>
        <v>1417.2790696531747</v>
      </c>
      <c r="I419" s="86">
        <f t="shared" si="18"/>
        <v>1423.1301078324746</v>
      </c>
      <c r="J419" s="86"/>
      <c r="K419" s="99">
        <f t="shared" si="20"/>
        <v>0.19125683060109303</v>
      </c>
      <c r="L419" s="83">
        <f t="shared" si="19"/>
        <v>1382.3026047389199</v>
      </c>
      <c r="Z419" s="97">
        <v>353.45236899999998</v>
      </c>
    </row>
    <row r="420" spans="1:26" x14ac:dyDescent="0.25">
      <c r="A420" s="87">
        <v>42314</v>
      </c>
      <c r="G420" s="91"/>
      <c r="H420" s="86">
        <f t="shared" si="17"/>
        <v>1422.6290082469247</v>
      </c>
      <c r="I420" s="86">
        <f t="shared" si="18"/>
        <v>1422.3891834201286</v>
      </c>
      <c r="J420" s="86"/>
      <c r="K420" s="99">
        <f t="shared" si="20"/>
        <v>0.19672131147540997</v>
      </c>
      <c r="L420" s="83">
        <f t="shared" si="19"/>
        <v>1380.4170435815017</v>
      </c>
      <c r="Z420" s="88">
        <v>403.45236899999998</v>
      </c>
    </row>
    <row r="421" spans="1:26" x14ac:dyDescent="0.25">
      <c r="A421" s="87">
        <v>42315</v>
      </c>
      <c r="G421" s="91"/>
      <c r="H421" s="86">
        <f t="shared" si="17"/>
        <v>1425.2369531124248</v>
      </c>
      <c r="I421" s="86">
        <f t="shared" si="18"/>
        <v>1421.1943575276325</v>
      </c>
      <c r="J421" s="86"/>
      <c r="K421" s="99">
        <f t="shared" si="20"/>
        <v>0.20218579234972692</v>
      </c>
      <c r="L421" s="83">
        <f t="shared" si="19"/>
        <v>1378.0925614386797</v>
      </c>
      <c r="Z421" s="88">
        <v>453.45236899999998</v>
      </c>
    </row>
    <row r="422" spans="1:26" x14ac:dyDescent="0.25">
      <c r="A422" s="87">
        <v>42316</v>
      </c>
      <c r="G422" s="91"/>
      <c r="H422" s="86">
        <f t="shared" si="17"/>
        <v>1424.7190883350497</v>
      </c>
      <c r="I422" s="86">
        <f t="shared" si="18"/>
        <v>1419.3469566988788</v>
      </c>
      <c r="J422" s="86"/>
      <c r="K422" s="99">
        <f t="shared" si="20"/>
        <v>0.20765027322404386</v>
      </c>
      <c r="L422" s="83">
        <f t="shared" si="19"/>
        <v>1375.1377891951431</v>
      </c>
      <c r="Z422" s="88">
        <v>503.45236899999998</v>
      </c>
    </row>
    <row r="423" spans="1:26" x14ac:dyDescent="0.25">
      <c r="A423" s="87">
        <v>42317</v>
      </c>
      <c r="G423" s="91"/>
      <c r="H423" s="86">
        <f t="shared" si="17"/>
        <v>1413.5357981966747</v>
      </c>
      <c r="I423" s="86">
        <f t="shared" si="18"/>
        <v>1416.9611746545954</v>
      </c>
      <c r="J423" s="86"/>
      <c r="K423" s="99">
        <f t="shared" si="20"/>
        <v>0.21311475409836081</v>
      </c>
      <c r="L423" s="83">
        <f t="shared" si="19"/>
        <v>1371.6648748090797</v>
      </c>
      <c r="Z423" s="88">
        <v>553.45236899999998</v>
      </c>
    </row>
    <row r="424" spans="1:26" x14ac:dyDescent="0.25">
      <c r="A424" s="87">
        <v>42318</v>
      </c>
      <c r="G424" s="91"/>
      <c r="H424" s="86">
        <f t="shared" si="17"/>
        <v>1415.1363804389246</v>
      </c>
      <c r="I424" s="86">
        <f t="shared" si="18"/>
        <v>1414.9161173460207</v>
      </c>
      <c r="J424" s="86"/>
      <c r="K424" s="99">
        <f t="shared" si="20"/>
        <v>0.21857923497267776</v>
      </c>
      <c r="L424" s="83">
        <f t="shared" si="19"/>
        <v>1368.5254249740199</v>
      </c>
      <c r="Z424" s="88">
        <v>603.45236899999998</v>
      </c>
    </row>
    <row r="425" spans="1:26" x14ac:dyDescent="0.25">
      <c r="A425" s="87">
        <v>42319</v>
      </c>
      <c r="G425" s="91"/>
      <c r="H425" s="86">
        <f t="shared" si="17"/>
        <v>1423.8933134101746</v>
      </c>
      <c r="I425" s="86">
        <f t="shared" si="18"/>
        <v>1413.1721985702748</v>
      </c>
      <c r="J425" s="86"/>
      <c r="K425" s="99">
        <f t="shared" si="20"/>
        <v>0.2240437158469947</v>
      </c>
      <c r="L425" s="83">
        <f t="shared" si="19"/>
        <v>1365.6803459953721</v>
      </c>
      <c r="Z425" s="88">
        <v>653.45236899999998</v>
      </c>
    </row>
    <row r="426" spans="1:26" x14ac:dyDescent="0.25">
      <c r="A426" s="87">
        <v>42320</v>
      </c>
      <c r="G426" s="91"/>
      <c r="H426" s="86">
        <f t="shared" si="17"/>
        <v>1439.4078686795497</v>
      </c>
      <c r="I426" s="86">
        <f t="shared" si="18"/>
        <v>1411.2661578683208</v>
      </c>
      <c r="J426" s="86"/>
      <c r="K426" s="99">
        <f t="shared" si="20"/>
        <v>0.22950819672131165</v>
      </c>
      <c r="L426" s="83">
        <f t="shared" si="19"/>
        <v>1362.6815852203949</v>
      </c>
      <c r="Z426" s="88">
        <v>703.45236899999998</v>
      </c>
    </row>
    <row r="427" spans="1:26" x14ac:dyDescent="0.25">
      <c r="A427" s="87">
        <v>42321</v>
      </c>
      <c r="G427" s="91"/>
      <c r="H427" s="86">
        <f t="shared" si="17"/>
        <v>1439.0365570435497</v>
      </c>
      <c r="I427" s="86">
        <f t="shared" si="18"/>
        <v>1409.3095649080708</v>
      </c>
      <c r="J427" s="86"/>
      <c r="K427" s="99">
        <f t="shared" si="20"/>
        <v>0.23497267759562859</v>
      </c>
      <c r="L427" s="83">
        <f t="shared" si="19"/>
        <v>1359.6371786039338</v>
      </c>
      <c r="Z427" s="88">
        <v>753.45236899999998</v>
      </c>
    </row>
    <row r="428" spans="1:26" x14ac:dyDescent="0.25">
      <c r="A428" s="87">
        <v>42322</v>
      </c>
      <c r="G428" s="91"/>
      <c r="H428" s="86">
        <f t="shared" si="17"/>
        <v>1431.7662227670496</v>
      </c>
      <c r="I428" s="86">
        <f t="shared" si="18"/>
        <v>1407.4016184046959</v>
      </c>
      <c r="J428" s="86"/>
      <c r="K428" s="99">
        <f t="shared" si="20"/>
        <v>0.24043715846994554</v>
      </c>
      <c r="L428" s="83">
        <f t="shared" si="19"/>
        <v>1356.6428715114118</v>
      </c>
      <c r="Z428" s="88">
        <v>803.45236899999998</v>
      </c>
    </row>
    <row r="429" spans="1:26" x14ac:dyDescent="0.25">
      <c r="A429" s="87">
        <v>42323</v>
      </c>
      <c r="G429" s="91"/>
      <c r="H429" s="86">
        <f t="shared" si="17"/>
        <v>1426.2853037276745</v>
      </c>
      <c r="I429" s="86">
        <f t="shared" si="18"/>
        <v>1406.0610345951036</v>
      </c>
      <c r="J429" s="86"/>
      <c r="K429" s="99">
        <f t="shared" si="20"/>
        <v>0.24590163934426248</v>
      </c>
      <c r="L429" s="83">
        <f t="shared" si="19"/>
        <v>1354.1981275813498</v>
      </c>
      <c r="Z429" s="88">
        <v>853.45236899999998</v>
      </c>
    </row>
    <row r="430" spans="1:26" x14ac:dyDescent="0.25">
      <c r="A430" s="87">
        <v>42324</v>
      </c>
      <c r="G430" s="91"/>
      <c r="H430" s="86">
        <f t="shared" si="17"/>
        <v>1426.8881008152996</v>
      </c>
      <c r="I430" s="86">
        <f t="shared" si="18"/>
        <v>1404.8884426467541</v>
      </c>
      <c r="J430" s="86"/>
      <c r="K430" s="99">
        <f t="shared" si="20"/>
        <v>0.2513661202185794</v>
      </c>
      <c r="L430" s="83">
        <f t="shared" si="19"/>
        <v>1351.9172390715487</v>
      </c>
      <c r="Z430" s="88">
        <v>903.45236899999998</v>
      </c>
    </row>
    <row r="431" spans="1:26" x14ac:dyDescent="0.25">
      <c r="A431" s="87">
        <v>42325</v>
      </c>
      <c r="G431" s="91"/>
      <c r="H431" s="86">
        <f t="shared" si="17"/>
        <v>1428.8555955331747</v>
      </c>
      <c r="I431" s="86">
        <f t="shared" si="18"/>
        <v>1403.593941601421</v>
      </c>
      <c r="J431" s="86"/>
      <c r="K431" s="99">
        <f t="shared" si="20"/>
        <v>0.25683060109289635</v>
      </c>
      <c r="L431" s="83">
        <f t="shared" si="19"/>
        <v>1349.5210602446448</v>
      </c>
      <c r="Z431" s="86">
        <v>905.45236899999998</v>
      </c>
    </row>
    <row r="432" spans="1:26" x14ac:dyDescent="0.25">
      <c r="A432" s="87">
        <v>42326</v>
      </c>
      <c r="G432" s="91"/>
      <c r="H432" s="86">
        <f t="shared" si="17"/>
        <v>1433.9929400236747</v>
      </c>
      <c r="I432" s="86">
        <f t="shared" si="18"/>
        <v>1402.6247813213747</v>
      </c>
      <c r="J432" s="86"/>
      <c r="K432" s="99">
        <f t="shared" si="20"/>
        <v>0.26229508196721329</v>
      </c>
      <c r="L432" s="83">
        <f t="shared" si="19"/>
        <v>1347.4395440234846</v>
      </c>
      <c r="Z432" s="86">
        <v>907.45236899999998</v>
      </c>
    </row>
    <row r="433" spans="1:26" x14ac:dyDescent="0.25">
      <c r="A433" s="87">
        <v>42327</v>
      </c>
      <c r="G433" s="91"/>
      <c r="H433" s="86">
        <f t="shared" si="17"/>
        <v>1420.6545924752998</v>
      </c>
      <c r="I433" s="86">
        <f t="shared" si="18"/>
        <v>1401.2083797013663</v>
      </c>
      <c r="J433" s="86"/>
      <c r="K433" s="99">
        <f t="shared" si="20"/>
        <v>0.26775956284153024</v>
      </c>
      <c r="L433" s="83">
        <f t="shared" si="19"/>
        <v>1344.9303382215573</v>
      </c>
      <c r="Z433" s="86">
        <v>909.45236899999998</v>
      </c>
    </row>
    <row r="434" spans="1:26" x14ac:dyDescent="0.25">
      <c r="A434" s="87">
        <v>42328</v>
      </c>
      <c r="G434" s="91"/>
      <c r="H434" s="86">
        <f t="shared" si="17"/>
        <v>1400.1056281665496</v>
      </c>
      <c r="I434" s="86">
        <f t="shared" si="18"/>
        <v>1399.590320539158</v>
      </c>
      <c r="J434" s="86"/>
      <c r="K434" s="99">
        <f t="shared" si="20"/>
        <v>0.27322404371584719</v>
      </c>
      <c r="L434" s="83">
        <f t="shared" si="19"/>
        <v>1342.2300615006679</v>
      </c>
      <c r="Z434" s="86">
        <v>911.45236899999998</v>
      </c>
    </row>
    <row r="435" spans="1:26" x14ac:dyDescent="0.25">
      <c r="A435" s="87">
        <v>42329</v>
      </c>
      <c r="G435" s="91"/>
      <c r="H435" s="86">
        <f t="shared" si="17"/>
        <v>1388.1789066924248</v>
      </c>
      <c r="I435" s="86">
        <f t="shared" si="18"/>
        <v>1397.4900644114416</v>
      </c>
      <c r="J435" s="86"/>
      <c r="K435" s="99">
        <f t="shared" si="20"/>
        <v>0.27868852459016413</v>
      </c>
      <c r="L435" s="83">
        <f t="shared" si="19"/>
        <v>1339.0703977844059</v>
      </c>
      <c r="Z435" s="86">
        <v>913.45236899999998</v>
      </c>
    </row>
    <row r="436" spans="1:26" x14ac:dyDescent="0.25">
      <c r="A436" s="87">
        <v>42330</v>
      </c>
      <c r="G436" s="91"/>
      <c r="H436" s="86">
        <f t="shared" si="17"/>
        <v>1367.5779130430496</v>
      </c>
      <c r="I436" s="86">
        <f t="shared" si="18"/>
        <v>1394.8624589971455</v>
      </c>
      <c r="J436" s="86"/>
      <c r="K436" s="99">
        <f t="shared" si="20"/>
        <v>0.28415300546448108</v>
      </c>
      <c r="L436" s="83">
        <f t="shared" si="19"/>
        <v>1335.4093050071033</v>
      </c>
      <c r="Z436" s="86">
        <v>915.45236899999998</v>
      </c>
    </row>
    <row r="437" spans="1:26" x14ac:dyDescent="0.25">
      <c r="A437" s="87">
        <v>42331</v>
      </c>
      <c r="G437" s="91"/>
      <c r="H437" s="86">
        <f t="shared" si="17"/>
        <v>1357.8706372982997</v>
      </c>
      <c r="I437" s="86">
        <f t="shared" si="18"/>
        <v>1392.4837001742953</v>
      </c>
      <c r="J437" s="86"/>
      <c r="K437" s="99">
        <f t="shared" si="20"/>
        <v>0.28961748633879802</v>
      </c>
      <c r="L437" s="83">
        <f t="shared" si="19"/>
        <v>1331.9905558224611</v>
      </c>
      <c r="Z437" s="86">
        <v>917.45236899999998</v>
      </c>
    </row>
    <row r="438" spans="1:26" x14ac:dyDescent="0.25">
      <c r="A438" s="87">
        <v>42332</v>
      </c>
      <c r="G438" s="91"/>
      <c r="H438" s="86">
        <f t="shared" si="17"/>
        <v>1361.0887712229246</v>
      </c>
      <c r="I438" s="86">
        <f t="shared" si="18"/>
        <v>1390.4594457818787</v>
      </c>
      <c r="J438" s="86"/>
      <c r="K438" s="99">
        <f t="shared" si="20"/>
        <v>0.29508196721311497</v>
      </c>
      <c r="L438" s="83">
        <f t="shared" si="19"/>
        <v>1328.9145194931725</v>
      </c>
      <c r="Z438" s="86">
        <v>919.45236899999998</v>
      </c>
    </row>
    <row r="439" spans="1:26" x14ac:dyDescent="0.25">
      <c r="A439" s="87">
        <v>42333</v>
      </c>
      <c r="G439" s="91"/>
      <c r="H439" s="86">
        <f t="shared" si="17"/>
        <v>1372.4928459996745</v>
      </c>
      <c r="I439" s="86">
        <f t="shared" si="18"/>
        <v>1389.1190610705121</v>
      </c>
      <c r="J439" s="86"/>
      <c r="K439" s="99">
        <f t="shared" si="20"/>
        <v>0.30054644808743192</v>
      </c>
      <c r="L439" s="83">
        <f t="shared" si="19"/>
        <v>1326.4948411042185</v>
      </c>
      <c r="Z439" s="86">
        <v>921.45236899999998</v>
      </c>
    </row>
    <row r="440" spans="1:26" x14ac:dyDescent="0.25">
      <c r="A440" s="87">
        <v>42334</v>
      </c>
      <c r="G440" s="91"/>
      <c r="H440" s="86">
        <f t="shared" si="17"/>
        <v>1379.2673111956744</v>
      </c>
      <c r="I440" s="86">
        <f t="shared" si="18"/>
        <v>1387.3037161579455</v>
      </c>
      <c r="J440" s="86"/>
      <c r="K440" s="99">
        <f t="shared" si="20"/>
        <v>0.30601092896174886</v>
      </c>
      <c r="L440" s="83">
        <f t="shared" si="19"/>
        <v>1323.6242013179085</v>
      </c>
      <c r="Z440" s="86">
        <v>923.45236899999998</v>
      </c>
    </row>
    <row r="441" spans="1:26" x14ac:dyDescent="0.25">
      <c r="A441" s="87">
        <v>42335</v>
      </c>
      <c r="G441" s="91"/>
      <c r="H441" s="86">
        <f t="shared" si="17"/>
        <v>1386.2757454309244</v>
      </c>
      <c r="I441" s="86">
        <f t="shared" si="18"/>
        <v>1384.5965830488326</v>
      </c>
      <c r="J441" s="86"/>
      <c r="K441" s="99">
        <f t="shared" si="20"/>
        <v>0.31147540983606581</v>
      </c>
      <c r="L441" s="83">
        <f t="shared" si="19"/>
        <v>1319.9064148244199</v>
      </c>
      <c r="Z441" s="86">
        <v>925.45236899999998</v>
      </c>
    </row>
    <row r="442" spans="1:26" x14ac:dyDescent="0.25">
      <c r="A442" s="87">
        <v>42336</v>
      </c>
      <c r="G442" s="91"/>
      <c r="H442" s="86">
        <f t="shared" si="17"/>
        <v>1386.7959190587994</v>
      </c>
      <c r="I442" s="86">
        <f t="shared" si="18"/>
        <v>1380.4439712680453</v>
      </c>
      <c r="J442" s="86"/>
      <c r="K442" s="99">
        <f t="shared" si="20"/>
        <v>0.31693989071038275</v>
      </c>
      <c r="L442" s="83">
        <f t="shared" si="19"/>
        <v>1314.8163070602202</v>
      </c>
      <c r="Z442" s="86">
        <v>927.45236899999998</v>
      </c>
    </row>
    <row r="443" spans="1:26" x14ac:dyDescent="0.25">
      <c r="A443" s="87">
        <v>42337</v>
      </c>
      <c r="G443" s="91"/>
      <c r="H443" s="86">
        <f t="shared" si="17"/>
        <v>1389.9033099435494</v>
      </c>
      <c r="I443" s="86">
        <f t="shared" si="18"/>
        <v>1375.0788483046992</v>
      </c>
      <c r="J443" s="86"/>
      <c r="K443" s="99">
        <f t="shared" si="20"/>
        <v>0.3224043715846997</v>
      </c>
      <c r="L443" s="83">
        <f t="shared" si="19"/>
        <v>1308.579133509636</v>
      </c>
      <c r="Z443" s="86">
        <v>929.45236899999998</v>
      </c>
    </row>
    <row r="444" spans="1:26" x14ac:dyDescent="0.25">
      <c r="A444" s="87">
        <v>42338</v>
      </c>
      <c r="G444" s="91"/>
      <c r="H444" s="86">
        <f t="shared" si="17"/>
        <v>1380.0628265720493</v>
      </c>
      <c r="I444" s="86">
        <f t="shared" si="18"/>
        <v>1369.257763301141</v>
      </c>
      <c r="J444" s="86"/>
      <c r="K444" s="99">
        <f t="shared" si="20"/>
        <v>0.32786885245901665</v>
      </c>
      <c r="L444" s="83">
        <f t="shared" si="19"/>
        <v>1301.9172175650192</v>
      </c>
      <c r="Z444" s="86">
        <v>931.45236899999998</v>
      </c>
    </row>
    <row r="445" spans="1:26" x14ac:dyDescent="0.25">
      <c r="A445" s="87">
        <v>42339</v>
      </c>
      <c r="G445" s="91"/>
      <c r="H445" s="86">
        <f t="shared" si="17"/>
        <v>1365.2454383402994</v>
      </c>
      <c r="I445" s="86">
        <f t="shared" si="18"/>
        <v>1363.0400375702325</v>
      </c>
      <c r="J445" s="86"/>
      <c r="K445" s="99">
        <f t="shared" si="20"/>
        <v>0.33333333333333359</v>
      </c>
      <c r="L445" s="83">
        <f t="shared" si="19"/>
        <v>1294.8880356917207</v>
      </c>
      <c r="Z445" s="86">
        <v>933.45236899999998</v>
      </c>
    </row>
    <row r="446" spans="1:26" x14ac:dyDescent="0.25">
      <c r="A446" s="87">
        <v>42340</v>
      </c>
      <c r="G446" s="91"/>
      <c r="H446" s="86">
        <f t="shared" si="17"/>
        <v>1353.7193076772994</v>
      </c>
      <c r="I446" s="86">
        <f t="shared" si="18"/>
        <v>1356.3012571870863</v>
      </c>
      <c r="J446" s="86"/>
      <c r="K446" s="99">
        <f t="shared" si="20"/>
        <v>0.33879781420765054</v>
      </c>
      <c r="L446" s="83">
        <f t="shared" si="19"/>
        <v>1287.3744719857752</v>
      </c>
      <c r="Z446" s="86">
        <v>935.45236899999998</v>
      </c>
    </row>
    <row r="447" spans="1:26" x14ac:dyDescent="0.25">
      <c r="A447" s="87">
        <v>42341</v>
      </c>
      <c r="G447" s="91"/>
      <c r="H447" s="86">
        <f t="shared" si="17"/>
        <v>1351.7251180922995</v>
      </c>
      <c r="I447" s="86">
        <f t="shared" si="18"/>
        <v>1348.6858746045909</v>
      </c>
      <c r="J447" s="86"/>
      <c r="K447" s="99">
        <f t="shared" si="20"/>
        <v>0.34426229508196748</v>
      </c>
      <c r="L447" s="83">
        <f t="shared" si="19"/>
        <v>1279.0406204241899</v>
      </c>
      <c r="Z447" s="86">
        <v>937.45236899999998</v>
      </c>
    </row>
    <row r="448" spans="1:26" x14ac:dyDescent="0.25">
      <c r="A448" s="87">
        <v>42342</v>
      </c>
      <c r="G448" s="91"/>
      <c r="H448" s="86">
        <f t="shared" si="17"/>
        <v>1358.0831449822995</v>
      </c>
      <c r="I448" s="86">
        <f t="shared" si="18"/>
        <v>1340.2932128787784</v>
      </c>
      <c r="J448" s="86"/>
      <c r="K448" s="99">
        <f t="shared" si="20"/>
        <v>0.34972677595628443</v>
      </c>
      <c r="L448" s="83">
        <f t="shared" si="19"/>
        <v>1269.9827492523507</v>
      </c>
      <c r="Z448" s="86">
        <v>939.45236899999998</v>
      </c>
    </row>
    <row r="449" spans="1:26" x14ac:dyDescent="0.25">
      <c r="A449" s="87">
        <v>42343</v>
      </c>
      <c r="G449" s="91"/>
      <c r="H449" s="86">
        <f t="shared" ref="H449:H512" si="21">H84</f>
        <v>1354.2713858216746</v>
      </c>
      <c r="I449" s="86">
        <f t="shared" ref="I449:I512" si="22">AVERAGE(H434:H463)</f>
        <v>1332.1463825278574</v>
      </c>
      <c r="J449" s="86"/>
      <c r="K449" s="99">
        <f t="shared" si="20"/>
        <v>0.35519125683060138</v>
      </c>
      <c r="L449" s="83">
        <f t="shared" ref="L449:L512" si="23">I449+((K449*$L$1)*I449)</f>
        <v>1261.1713703439962</v>
      </c>
      <c r="Z449" s="86">
        <v>941.45236899999998</v>
      </c>
    </row>
    <row r="450" spans="1:26" x14ac:dyDescent="0.25">
      <c r="A450" s="87">
        <v>42344</v>
      </c>
      <c r="G450" s="91"/>
      <c r="H450" s="86">
        <f t="shared" si="21"/>
        <v>1343.8008458180495</v>
      </c>
      <c r="I450" s="86">
        <f t="shared" si="22"/>
        <v>1324.8609822740118</v>
      </c>
      <c r="J450" s="86"/>
      <c r="K450" s="99">
        <f t="shared" ref="K450:K513" si="24">K449+(1/183)</f>
        <v>0.36065573770491832</v>
      </c>
      <c r="L450" s="83">
        <f t="shared" si="23"/>
        <v>1253.1881750362372</v>
      </c>
      <c r="Z450" s="86">
        <v>943.45236899999998</v>
      </c>
    </row>
    <row r="451" spans="1:26" x14ac:dyDescent="0.25">
      <c r="A451" s="87">
        <v>42345</v>
      </c>
      <c r="G451" s="91"/>
      <c r="H451" s="86">
        <f t="shared" si="21"/>
        <v>1353.8741884269245</v>
      </c>
      <c r="I451" s="86">
        <f t="shared" si="22"/>
        <v>1318.0307012405035</v>
      </c>
      <c r="J451" s="86"/>
      <c r="K451" s="99">
        <f t="shared" si="24"/>
        <v>0.36612021857923527</v>
      </c>
      <c r="L451" s="83">
        <f t="shared" si="23"/>
        <v>1245.6470479756561</v>
      </c>
      <c r="Z451" s="86">
        <v>945.45236899999998</v>
      </c>
    </row>
    <row r="452" spans="1:26" x14ac:dyDescent="0.25">
      <c r="A452" s="87">
        <v>42346</v>
      </c>
      <c r="G452" s="91"/>
      <c r="H452" s="86">
        <f t="shared" si="21"/>
        <v>1363.9914565625495</v>
      </c>
      <c r="I452" s="86">
        <f t="shared" si="22"/>
        <v>1312.2484263600786</v>
      </c>
      <c r="J452" s="86"/>
      <c r="K452" s="99">
        <f t="shared" si="24"/>
        <v>0.37158469945355221</v>
      </c>
      <c r="L452" s="83">
        <f t="shared" si="23"/>
        <v>1239.1067107924675</v>
      </c>
      <c r="Z452" s="86">
        <v>947.45236899999998</v>
      </c>
    </row>
    <row r="453" spans="1:26" x14ac:dyDescent="0.25">
      <c r="A453" s="87">
        <v>42347</v>
      </c>
      <c r="G453" s="91"/>
      <c r="H453" s="86">
        <f t="shared" si="21"/>
        <v>1373.3242568556745</v>
      </c>
      <c r="I453" s="86">
        <f t="shared" si="22"/>
        <v>1307.9956513527493</v>
      </c>
      <c r="J453" s="86"/>
      <c r="K453" s="99">
        <f t="shared" si="24"/>
        <v>0.37704918032786916</v>
      </c>
      <c r="L453" s="83">
        <f t="shared" si="23"/>
        <v>1234.0188481205037</v>
      </c>
      <c r="Z453" s="86">
        <v>949.45236899999998</v>
      </c>
    </row>
    <row r="454" spans="1:26" x14ac:dyDescent="0.25">
      <c r="A454" s="87">
        <v>42348</v>
      </c>
      <c r="G454" s="91"/>
      <c r="H454" s="86">
        <f t="shared" si="21"/>
        <v>1360.6760330619245</v>
      </c>
      <c r="I454" s="86">
        <f t="shared" si="22"/>
        <v>1304.490091625591</v>
      </c>
      <c r="J454" s="86"/>
      <c r="K454" s="99">
        <f t="shared" si="24"/>
        <v>0.38251366120218611</v>
      </c>
      <c r="L454" s="83">
        <f t="shared" si="23"/>
        <v>1229.6422994831391</v>
      </c>
      <c r="Z454" s="86">
        <v>951.45236899999998</v>
      </c>
    </row>
    <row r="455" spans="1:26" x14ac:dyDescent="0.25">
      <c r="A455" s="87">
        <v>42349</v>
      </c>
      <c r="G455" s="91"/>
      <c r="H455" s="86">
        <f t="shared" si="21"/>
        <v>1342.6793201367996</v>
      </c>
      <c r="I455" s="86">
        <f t="shared" si="22"/>
        <v>1301.5090354662036</v>
      </c>
      <c r="J455" s="86"/>
      <c r="K455" s="99">
        <f t="shared" si="24"/>
        <v>0.38797814207650305</v>
      </c>
      <c r="L455" s="83">
        <f t="shared" si="23"/>
        <v>1225.7654768448097</v>
      </c>
      <c r="Z455" s="86">
        <v>953.45236899999998</v>
      </c>
    </row>
    <row r="456" spans="1:26" x14ac:dyDescent="0.25">
      <c r="A456" s="87">
        <v>42350</v>
      </c>
      <c r="G456" s="91"/>
      <c r="H456" s="86">
        <f t="shared" si="21"/>
        <v>1314.8295152559244</v>
      </c>
      <c r="I456" s="86">
        <f t="shared" si="22"/>
        <v>1296.483509469891</v>
      </c>
      <c r="J456" s="86"/>
      <c r="K456" s="99">
        <f t="shared" si="24"/>
        <v>0.39344262295082</v>
      </c>
      <c r="L456" s="83">
        <f t="shared" si="23"/>
        <v>1219.9697285831433</v>
      </c>
      <c r="Z456" s="86">
        <v>955.45236899999998</v>
      </c>
    </row>
    <row r="457" spans="1:26" x14ac:dyDescent="0.25">
      <c r="A457" s="87">
        <v>42351</v>
      </c>
      <c r="G457" s="91"/>
      <c r="H457" s="86">
        <f t="shared" si="21"/>
        <v>1278.0828681431744</v>
      </c>
      <c r="I457" s="86">
        <f t="shared" si="22"/>
        <v>1294.9212513637326</v>
      </c>
      <c r="J457" s="86"/>
      <c r="K457" s="99">
        <f t="shared" si="24"/>
        <v>0.39890710382513694</v>
      </c>
      <c r="L457" s="83">
        <f t="shared" si="23"/>
        <v>1217.4382584542634</v>
      </c>
      <c r="Z457" s="86">
        <v>957.45236899999998</v>
      </c>
    </row>
    <row r="458" spans="1:26" x14ac:dyDescent="0.25">
      <c r="A458" s="87">
        <v>42352</v>
      </c>
      <c r="G458" s="91"/>
      <c r="H458" s="86">
        <f t="shared" si="21"/>
        <v>1257.1336726602995</v>
      </c>
      <c r="I458" s="86">
        <f t="shared" si="22"/>
        <v>1293.6327952281908</v>
      </c>
      <c r="J458" s="86"/>
      <c r="K458" s="99">
        <f t="shared" si="24"/>
        <v>0.40437158469945389</v>
      </c>
      <c r="L458" s="83">
        <f t="shared" si="23"/>
        <v>1215.1665437143497</v>
      </c>
      <c r="Z458" s="86">
        <v>959.45236899999998</v>
      </c>
    </row>
    <row r="459" spans="1:26" x14ac:dyDescent="0.25">
      <c r="A459" s="87">
        <v>42353</v>
      </c>
      <c r="G459" s="91"/>
      <c r="H459" s="86">
        <f t="shared" si="21"/>
        <v>1239.7535318004245</v>
      </c>
      <c r="I459" s="86">
        <f t="shared" si="22"/>
        <v>1292.3590233294951</v>
      </c>
      <c r="J459" s="86"/>
      <c r="K459" s="99">
        <f t="shared" si="24"/>
        <v>0.40983606557377084</v>
      </c>
      <c r="L459" s="83">
        <f t="shared" si="23"/>
        <v>1212.9107227149768</v>
      </c>
      <c r="Z459" s="86">
        <v>961.45236899999998</v>
      </c>
    </row>
    <row r="460" spans="1:26" x14ac:dyDescent="0.25">
      <c r="A460" s="87">
        <v>42354</v>
      </c>
      <c r="G460" s="91"/>
      <c r="H460" s="86">
        <f t="shared" si="21"/>
        <v>1224.7246893209244</v>
      </c>
      <c r="I460" s="86">
        <f t="shared" si="22"/>
        <v>1291.8768649667575</v>
      </c>
      <c r="J460" s="86"/>
      <c r="K460" s="99">
        <f t="shared" si="24"/>
        <v>0.41530054644808778</v>
      </c>
      <c r="L460" s="83">
        <f t="shared" si="23"/>
        <v>1211.3992897721068</v>
      </c>
      <c r="Z460" s="86">
        <v>963.45236899999998</v>
      </c>
    </row>
    <row r="461" spans="1:26" x14ac:dyDescent="0.25">
      <c r="A461" s="87">
        <v>42355</v>
      </c>
      <c r="G461" s="91"/>
      <c r="H461" s="86">
        <f t="shared" si="21"/>
        <v>1200.3941180582995</v>
      </c>
      <c r="I461" s="86">
        <f t="shared" si="22"/>
        <v>1292.2960107127658</v>
      </c>
      <c r="J461" s="86"/>
      <c r="K461" s="99">
        <f t="shared" si="24"/>
        <v>0.42076502732240473</v>
      </c>
      <c r="L461" s="83">
        <f t="shared" si="23"/>
        <v>1210.7330657743371</v>
      </c>
      <c r="Z461" s="86">
        <v>965.45236899999998</v>
      </c>
    </row>
    <row r="462" spans="1:26" x14ac:dyDescent="0.25">
      <c r="A462" s="87">
        <v>42356</v>
      </c>
      <c r="G462" s="91"/>
      <c r="H462" s="86">
        <f t="shared" si="21"/>
        <v>1182.2130882492995</v>
      </c>
      <c r="I462" s="86">
        <f t="shared" si="22"/>
        <v>1293.5591006391783</v>
      </c>
      <c r="J462" s="86"/>
      <c r="K462" s="99">
        <f t="shared" si="24"/>
        <v>0.42622950819672167</v>
      </c>
      <c r="L462" s="83">
        <f t="shared" si="23"/>
        <v>1210.8561417458536</v>
      </c>
      <c r="Z462" s="86">
        <v>967.45236899999998</v>
      </c>
    </row>
    <row r="463" spans="1:26" x14ac:dyDescent="0.25">
      <c r="A463" s="87">
        <v>42357</v>
      </c>
      <c r="G463" s="91"/>
      <c r="H463" s="86">
        <f t="shared" si="21"/>
        <v>1176.2496819476746</v>
      </c>
      <c r="I463" s="86">
        <f t="shared" si="22"/>
        <v>1295.714639033062</v>
      </c>
      <c r="J463" s="86"/>
      <c r="K463" s="99">
        <f t="shared" si="24"/>
        <v>0.43169398907103862</v>
      </c>
      <c r="L463" s="83">
        <f t="shared" si="23"/>
        <v>1211.8118058497735</v>
      </c>
      <c r="Z463" s="86">
        <v>969.45236899999998</v>
      </c>
    </row>
    <row r="464" spans="1:26" x14ac:dyDescent="0.25">
      <c r="A464" s="87">
        <v>42358</v>
      </c>
      <c r="G464" s="91"/>
      <c r="H464" s="86">
        <f t="shared" si="21"/>
        <v>1181.5436205511746</v>
      </c>
      <c r="I464" s="86">
        <f t="shared" si="22"/>
        <v>1298.4623664095702</v>
      </c>
      <c r="J464" s="86"/>
      <c r="K464" s="99">
        <f t="shared" si="24"/>
        <v>0.43715846994535557</v>
      </c>
      <c r="L464" s="83">
        <f t="shared" si="23"/>
        <v>1213.3172932023851</v>
      </c>
      <c r="Z464" s="86">
        <v>971.45236899999998</v>
      </c>
    </row>
    <row r="465" spans="1:26" x14ac:dyDescent="0.25">
      <c r="A465" s="87">
        <v>42359</v>
      </c>
      <c r="G465" s="91"/>
      <c r="H465" s="86">
        <f t="shared" si="21"/>
        <v>1183.2704756871747</v>
      </c>
      <c r="I465" s="86">
        <f t="shared" si="22"/>
        <v>1301.4421497921035</v>
      </c>
      <c r="J465" s="86"/>
      <c r="K465" s="99">
        <f t="shared" si="24"/>
        <v>0.44262295081967251</v>
      </c>
      <c r="L465" s="83">
        <f t="shared" si="23"/>
        <v>1215.0349250927916</v>
      </c>
      <c r="Z465" s="86">
        <v>973.45236899999998</v>
      </c>
    </row>
    <row r="466" spans="1:26" x14ac:dyDescent="0.25">
      <c r="A466" s="87">
        <v>42360</v>
      </c>
      <c r="G466" s="91"/>
      <c r="H466" s="86">
        <f t="shared" si="21"/>
        <v>1194.1096666302997</v>
      </c>
      <c r="I466" s="86">
        <f t="shared" si="22"/>
        <v>1304.6868137461204</v>
      </c>
      <c r="J466" s="86"/>
      <c r="K466" s="99">
        <f t="shared" si="24"/>
        <v>0.44808743169398946</v>
      </c>
      <c r="L466" s="83">
        <f t="shared" si="23"/>
        <v>1216.9947492156434</v>
      </c>
      <c r="Z466" s="86">
        <v>975.45236899999998</v>
      </c>
    </row>
    <row r="467" spans="1:26" x14ac:dyDescent="0.25">
      <c r="A467" s="87">
        <v>42361</v>
      </c>
      <c r="G467" s="91"/>
      <c r="H467" s="86">
        <f t="shared" si="21"/>
        <v>1230.2873870784247</v>
      </c>
      <c r="I467" s="86">
        <f t="shared" si="22"/>
        <v>1307.6229450140033</v>
      </c>
      <c r="J467" s="86"/>
      <c r="K467" s="99">
        <f t="shared" si="24"/>
        <v>0.4535519125683064</v>
      </c>
      <c r="L467" s="83">
        <f t="shared" si="23"/>
        <v>1218.6617118696079</v>
      </c>
      <c r="Z467" s="86">
        <v>977.45236899999998</v>
      </c>
    </row>
    <row r="468" spans="1:26" x14ac:dyDescent="0.25">
      <c r="A468" s="87">
        <v>42362</v>
      </c>
      <c r="G468" s="91"/>
      <c r="H468" s="86">
        <f t="shared" si="21"/>
        <v>1255.9219794081746</v>
      </c>
      <c r="I468" s="86">
        <f t="shared" si="22"/>
        <v>1310.1492191014036</v>
      </c>
      <c r="J468" s="86"/>
      <c r="K468" s="99">
        <f t="shared" si="24"/>
        <v>0.45901639344262335</v>
      </c>
      <c r="L468" s="83">
        <f t="shared" si="23"/>
        <v>1219.9422236878643</v>
      </c>
      <c r="Z468" s="86">
        <v>979.45236899999998</v>
      </c>
    </row>
    <row r="469" spans="1:26" x14ac:dyDescent="0.25">
      <c r="A469" s="87">
        <v>42363</v>
      </c>
      <c r="G469" s="91"/>
      <c r="H469" s="86">
        <f t="shared" si="21"/>
        <v>1283.0611612180496</v>
      </c>
      <c r="I469" s="86">
        <f t="shared" si="22"/>
        <v>1312.4456698900785</v>
      </c>
      <c r="J469" s="86"/>
      <c r="K469" s="99">
        <f t="shared" si="24"/>
        <v>0.4644808743169403</v>
      </c>
      <c r="L469" s="83">
        <f t="shared" si="23"/>
        <v>1221.0047830534745</v>
      </c>
      <c r="Z469" s="86">
        <v>981.45236899999998</v>
      </c>
    </row>
    <row r="470" spans="1:26" x14ac:dyDescent="0.25">
      <c r="A470" s="87">
        <v>42364</v>
      </c>
      <c r="G470" s="91"/>
      <c r="H470" s="86">
        <f t="shared" si="21"/>
        <v>1228.5015313062995</v>
      </c>
      <c r="I470" s="86">
        <f t="shared" si="22"/>
        <v>1314.9021041153494</v>
      </c>
      <c r="J470" s="86"/>
      <c r="K470" s="99">
        <f t="shared" si="24"/>
        <v>0.46994535519125724</v>
      </c>
      <c r="L470" s="83">
        <f t="shared" si="23"/>
        <v>1222.2122836613164</v>
      </c>
      <c r="Z470" s="86">
        <v>983.45236899999998</v>
      </c>
    </row>
    <row r="471" spans="1:26" x14ac:dyDescent="0.25">
      <c r="A471" s="87">
        <v>42365</v>
      </c>
      <c r="G471" s="91"/>
      <c r="H471" s="86">
        <f t="shared" si="21"/>
        <v>1339.4080022461744</v>
      </c>
      <c r="I471" s="86">
        <f t="shared" si="22"/>
        <v>1317.1093879393325</v>
      </c>
      <c r="J471" s="86"/>
      <c r="K471" s="99">
        <f t="shared" si="24"/>
        <v>0.47540983606557419</v>
      </c>
      <c r="L471" s="83">
        <f t="shared" si="23"/>
        <v>1223.1843742092324</v>
      </c>
      <c r="Z471" s="86">
        <v>985.45236899999998</v>
      </c>
    </row>
    <row r="472" spans="1:26" x14ac:dyDescent="0.25">
      <c r="A472" s="87">
        <v>42366</v>
      </c>
      <c r="G472" s="91"/>
      <c r="H472" s="86">
        <f t="shared" si="21"/>
        <v>1348.1422349925494</v>
      </c>
      <c r="I472" s="86">
        <f t="shared" si="22"/>
        <v>1319.3891402822578</v>
      </c>
      <c r="J472" s="86"/>
      <c r="K472" s="99">
        <f t="shared" si="24"/>
        <v>0.48087431693989113</v>
      </c>
      <c r="L472" s="83">
        <f t="shared" si="23"/>
        <v>1224.2200875405867</v>
      </c>
      <c r="Z472" s="86">
        <v>987.45236899999998</v>
      </c>
    </row>
    <row r="473" spans="1:26" x14ac:dyDescent="0.25">
      <c r="A473" s="87">
        <v>42367</v>
      </c>
      <c r="G473" s="91"/>
      <c r="H473" s="86">
        <f t="shared" si="21"/>
        <v>1351.6901529826744</v>
      </c>
      <c r="I473" s="86">
        <f t="shared" si="22"/>
        <v>1322.5005851273161</v>
      </c>
      <c r="J473" s="86"/>
      <c r="K473" s="99">
        <f t="shared" si="24"/>
        <v>0.48633879781420808</v>
      </c>
      <c r="L473" s="83">
        <f t="shared" si="23"/>
        <v>1226.0230834254053</v>
      </c>
      <c r="Z473" s="86">
        <v>989.45236899999998</v>
      </c>
    </row>
    <row r="474" spans="1:26" x14ac:dyDescent="0.25">
      <c r="A474" s="87">
        <v>42368</v>
      </c>
      <c r="G474" s="91"/>
      <c r="H474" s="86">
        <f t="shared" si="21"/>
        <v>1365.5980756899244</v>
      </c>
      <c r="I474" s="86">
        <f t="shared" si="22"/>
        <v>1326.3221851315577</v>
      </c>
      <c r="J474" s="86"/>
      <c r="K474" s="99">
        <f t="shared" si="24"/>
        <v>0.49180327868852503</v>
      </c>
      <c r="L474" s="83">
        <f t="shared" si="23"/>
        <v>1228.4787452448033</v>
      </c>
      <c r="Z474" s="86">
        <v>992.45236899999998</v>
      </c>
    </row>
    <row r="475" spans="1:26" x14ac:dyDescent="0.25">
      <c r="A475" s="87">
        <v>42369</v>
      </c>
      <c r="G475" s="91"/>
      <c r="H475" s="86">
        <f t="shared" si="21"/>
        <v>1377.8198107205494</v>
      </c>
      <c r="I475" s="86">
        <f t="shared" si="22"/>
        <v>1330.6764231832574</v>
      </c>
      <c r="J475" s="86"/>
      <c r="K475" s="99">
        <f t="shared" si="24"/>
        <v>0.49726775956284197</v>
      </c>
      <c r="L475" s="83">
        <f t="shared" si="23"/>
        <v>1231.4210506343422</v>
      </c>
      <c r="Z475" s="86">
        <v>994.45236899999998</v>
      </c>
    </row>
    <row r="476" spans="1:26" x14ac:dyDescent="0.25">
      <c r="A476" s="87">
        <v>42370</v>
      </c>
      <c r="G476" s="91"/>
      <c r="H476" s="86">
        <f t="shared" si="21"/>
        <v>1391.6120054696744</v>
      </c>
      <c r="I476" s="86">
        <f t="shared" si="22"/>
        <v>1335.1712439585158</v>
      </c>
      <c r="J476" s="86"/>
      <c r="K476" s="99">
        <f t="shared" si="24"/>
        <v>0.50273224043715892</v>
      </c>
      <c r="L476" s="83">
        <f t="shared" si="23"/>
        <v>1234.4861993321358</v>
      </c>
      <c r="Z476" s="86">
        <v>996.45236899999998</v>
      </c>
    </row>
    <row r="477" spans="1:26" x14ac:dyDescent="0.25">
      <c r="A477" s="87">
        <v>42371</v>
      </c>
      <c r="G477" s="91"/>
      <c r="H477" s="86">
        <f t="shared" si="21"/>
        <v>1416.3912699087994</v>
      </c>
      <c r="I477" s="86">
        <f t="shared" si="22"/>
        <v>1340.6279466350572</v>
      </c>
      <c r="J477" s="86"/>
      <c r="K477" s="99">
        <f t="shared" si="24"/>
        <v>0.50819672131147586</v>
      </c>
      <c r="L477" s="83">
        <f t="shared" si="23"/>
        <v>1238.4325375882863</v>
      </c>
      <c r="Z477" s="86">
        <v>998.45236899999998</v>
      </c>
    </row>
    <row r="478" spans="1:26" x14ac:dyDescent="0.25">
      <c r="A478" s="87">
        <v>42372</v>
      </c>
      <c r="G478" s="91"/>
      <c r="H478" s="86">
        <f t="shared" si="21"/>
        <v>1440.5149662775493</v>
      </c>
      <c r="I478" s="86">
        <f t="shared" si="22"/>
        <v>1346.2717863968076</v>
      </c>
      <c r="J478" s="86"/>
      <c r="K478" s="99">
        <f t="shared" si="24"/>
        <v>0.51366120218579281</v>
      </c>
      <c r="L478" s="83">
        <f t="shared" si="23"/>
        <v>1242.5426487563977</v>
      </c>
      <c r="Z478" s="86">
        <v>1000.452369</v>
      </c>
    </row>
    <row r="479" spans="1:26" x14ac:dyDescent="0.25">
      <c r="A479" s="87">
        <v>42373</v>
      </c>
      <c r="G479" s="91"/>
      <c r="H479" s="86">
        <f t="shared" si="21"/>
        <v>1443.6648872976743</v>
      </c>
      <c r="I479" s="86">
        <f t="shared" si="22"/>
        <v>1351.4872511903784</v>
      </c>
      <c r="J479" s="86"/>
      <c r="K479" s="99">
        <f t="shared" si="24"/>
        <v>0.51912568306010975</v>
      </c>
      <c r="L479" s="83">
        <f t="shared" si="23"/>
        <v>1246.248489827193</v>
      </c>
      <c r="Z479" s="86">
        <v>1002.452369</v>
      </c>
    </row>
    <row r="480" spans="1:26" x14ac:dyDescent="0.25">
      <c r="A480" s="87">
        <v>42374</v>
      </c>
      <c r="G480" s="91"/>
      <c r="H480" s="86">
        <f t="shared" si="21"/>
        <v>1441.1407644385492</v>
      </c>
      <c r="I480" s="86">
        <f t="shared" si="22"/>
        <v>1355.7499042008656</v>
      </c>
      <c r="J480" s="86"/>
      <c r="K480" s="99">
        <f t="shared" si="24"/>
        <v>0.5245901639344267</v>
      </c>
      <c r="L480" s="83">
        <f t="shared" si="23"/>
        <v>1249.0679445260432</v>
      </c>
      <c r="Z480" s="86">
        <v>1004.452369</v>
      </c>
    </row>
    <row r="481" spans="1:26" x14ac:dyDescent="0.25">
      <c r="A481" s="87">
        <v>42375</v>
      </c>
      <c r="G481" s="91"/>
      <c r="H481" s="86">
        <f t="shared" si="21"/>
        <v>1441.9581264634244</v>
      </c>
      <c r="I481" s="86">
        <f t="shared" si="22"/>
        <v>1358.8138384329452</v>
      </c>
      <c r="J481" s="86"/>
      <c r="K481" s="99">
        <f t="shared" si="24"/>
        <v>0.53005464480874365</v>
      </c>
      <c r="L481" s="83">
        <f t="shared" si="23"/>
        <v>1250.7770004591782</v>
      </c>
      <c r="Z481" s="86">
        <v>1006.452369</v>
      </c>
    </row>
    <row r="482" spans="1:26" x14ac:dyDescent="0.25">
      <c r="A482" s="87">
        <v>42376</v>
      </c>
      <c r="G482" s="91"/>
      <c r="H482" s="86">
        <f t="shared" si="21"/>
        <v>1439.7796791845494</v>
      </c>
      <c r="I482" s="86">
        <f t="shared" si="22"/>
        <v>1360.2534564511705</v>
      </c>
      <c r="J482" s="86"/>
      <c r="K482" s="99">
        <f t="shared" si="24"/>
        <v>0.53551912568306059</v>
      </c>
      <c r="L482" s="83">
        <f t="shared" si="23"/>
        <v>1250.9871951952566</v>
      </c>
      <c r="Z482" s="86">
        <v>1008.452369</v>
      </c>
    </row>
    <row r="483" spans="1:26" x14ac:dyDescent="0.25">
      <c r="A483" s="87">
        <v>42377</v>
      </c>
      <c r="G483" s="91"/>
      <c r="H483" s="86">
        <f t="shared" si="21"/>
        <v>1442.2177805159245</v>
      </c>
      <c r="I483" s="86">
        <f t="shared" si="22"/>
        <v>1359.5479834427288</v>
      </c>
      <c r="J483" s="86"/>
      <c r="K483" s="99">
        <f t="shared" si="24"/>
        <v>0.54098360655737754</v>
      </c>
      <c r="L483" s="83">
        <f t="shared" si="23"/>
        <v>1249.2240077371303</v>
      </c>
      <c r="Z483" s="86">
        <v>1010.452369</v>
      </c>
    </row>
    <row r="484" spans="1:26" x14ac:dyDescent="0.25">
      <c r="A484" s="87">
        <v>42378</v>
      </c>
      <c r="G484" s="91"/>
      <c r="H484" s="86">
        <f t="shared" si="21"/>
        <v>1434.3690598200494</v>
      </c>
      <c r="I484" s="86">
        <f t="shared" si="22"/>
        <v>1357.0349587154456</v>
      </c>
      <c r="J484" s="86"/>
      <c r="K484" s="99">
        <f t="shared" si="24"/>
        <v>0.54644808743169448</v>
      </c>
      <c r="L484" s="83">
        <f t="shared" si="23"/>
        <v>1245.8025850502449</v>
      </c>
      <c r="Z484" s="86">
        <v>1012.452369</v>
      </c>
    </row>
    <row r="485" spans="1:26" x14ac:dyDescent="0.25">
      <c r="A485" s="87">
        <v>42379</v>
      </c>
      <c r="G485" s="91"/>
      <c r="H485" s="86">
        <f t="shared" si="21"/>
        <v>1408.8978348562994</v>
      </c>
      <c r="I485" s="86">
        <f t="shared" si="22"/>
        <v>1352.7023667211533</v>
      </c>
      <c r="J485" s="86"/>
      <c r="K485" s="99">
        <f t="shared" si="24"/>
        <v>0.55191256830601143</v>
      </c>
      <c r="L485" s="83">
        <f t="shared" si="23"/>
        <v>1240.7163511155495</v>
      </c>
      <c r="Z485" s="86">
        <v>1014.452369</v>
      </c>
    </row>
    <row r="486" spans="1:26" x14ac:dyDescent="0.25">
      <c r="A486" s="87">
        <v>42380</v>
      </c>
      <c r="G486" s="91"/>
      <c r="H486" s="86">
        <f t="shared" si="21"/>
        <v>1383.2220855436744</v>
      </c>
      <c r="I486" s="86">
        <f t="shared" si="22"/>
        <v>1349.3028860618454</v>
      </c>
      <c r="J486" s="86"/>
      <c r="K486" s="99">
        <f t="shared" si="24"/>
        <v>0.55737704918032838</v>
      </c>
      <c r="L486" s="83">
        <f t="shared" si="23"/>
        <v>1236.4923168992975</v>
      </c>
      <c r="Z486" s="86">
        <v>1016.452369</v>
      </c>
    </row>
    <row r="487" spans="1:26" x14ac:dyDescent="0.25">
      <c r="A487" s="87">
        <v>42381</v>
      </c>
      <c r="G487" s="91"/>
      <c r="H487" s="86">
        <f t="shared" si="21"/>
        <v>1371.4262134949245</v>
      </c>
      <c r="I487" s="86">
        <f t="shared" si="22"/>
        <v>1341.9344726811871</v>
      </c>
      <c r="J487" s="86"/>
      <c r="K487" s="99">
        <f t="shared" si="24"/>
        <v>0.56284153005464532</v>
      </c>
      <c r="L487" s="83">
        <f t="shared" si="23"/>
        <v>1228.6400049056442</v>
      </c>
      <c r="Z487" s="86">
        <v>1018.452369</v>
      </c>
    </row>
    <row r="488" spans="1:26" x14ac:dyDescent="0.25">
      <c r="A488" s="87">
        <v>42382</v>
      </c>
      <c r="G488" s="91"/>
      <c r="H488" s="86">
        <f t="shared" si="21"/>
        <v>1371.7816727875495</v>
      </c>
      <c r="I488" s="86">
        <f t="shared" si="22"/>
        <v>1334.3677152237749</v>
      </c>
      <c r="J488" s="86"/>
      <c r="K488" s="99">
        <f t="shared" si="24"/>
        <v>0.56830601092896227</v>
      </c>
      <c r="L488" s="83">
        <f t="shared" si="23"/>
        <v>1220.6183362210922</v>
      </c>
      <c r="Z488" s="86">
        <v>1020.452369</v>
      </c>
    </row>
    <row r="489" spans="1:26" x14ac:dyDescent="0.25">
      <c r="A489" s="87">
        <v>42383</v>
      </c>
      <c r="G489" s="91"/>
      <c r="H489" s="86">
        <f t="shared" si="21"/>
        <v>1370.3806733514245</v>
      </c>
      <c r="I489" s="86">
        <f t="shared" si="22"/>
        <v>1326.3681516134041</v>
      </c>
      <c r="J489" s="86"/>
      <c r="K489" s="99">
        <f t="shared" si="24"/>
        <v>0.57377049180327921</v>
      </c>
      <c r="L489" s="83">
        <f t="shared" si="23"/>
        <v>1212.2135156138897</v>
      </c>
      <c r="Z489" s="86">
        <v>1022.452369</v>
      </c>
    </row>
    <row r="490" spans="1:26" x14ac:dyDescent="0.25">
      <c r="A490" s="87">
        <v>42384</v>
      </c>
      <c r="G490" s="91"/>
      <c r="H490" s="86">
        <f t="shared" si="21"/>
        <v>1359.5693125786745</v>
      </c>
      <c r="I490" s="86">
        <f t="shared" si="22"/>
        <v>1317.2802937390452</v>
      </c>
      <c r="J490" s="86"/>
      <c r="K490" s="99">
        <f t="shared" si="24"/>
        <v>0.57923497267759616</v>
      </c>
      <c r="L490" s="83">
        <f t="shared" si="23"/>
        <v>1202.8280714961445</v>
      </c>
      <c r="Z490" s="86">
        <v>1024.4523690000001</v>
      </c>
    </row>
    <row r="491" spans="1:26" x14ac:dyDescent="0.25">
      <c r="A491" s="87">
        <v>42385</v>
      </c>
      <c r="G491" s="91"/>
      <c r="H491" s="86">
        <f t="shared" si="21"/>
        <v>1364.0951983545494</v>
      </c>
      <c r="I491" s="86">
        <f t="shared" si="22"/>
        <v>1308.1221125639624</v>
      </c>
      <c r="J491" s="86"/>
      <c r="K491" s="99">
        <f t="shared" si="24"/>
        <v>0.58469945355191311</v>
      </c>
      <c r="L491" s="83">
        <f t="shared" si="23"/>
        <v>1193.393369904664</v>
      </c>
      <c r="Z491" s="86">
        <v>1026.4523690000001</v>
      </c>
    </row>
    <row r="492" spans="1:26" x14ac:dyDescent="0.25">
      <c r="A492" s="87">
        <v>42386</v>
      </c>
      <c r="G492" s="91"/>
      <c r="H492" s="86">
        <f t="shared" si="21"/>
        <v>1351.5282811017994</v>
      </c>
      <c r="I492" s="86">
        <f t="shared" si="22"/>
        <v>1297.1855528771996</v>
      </c>
      <c r="J492" s="86"/>
      <c r="K492" s="99">
        <f t="shared" si="24"/>
        <v>0.59016393442623005</v>
      </c>
      <c r="L492" s="83">
        <f t="shared" si="23"/>
        <v>1182.3527334421688</v>
      </c>
      <c r="Z492" s="86">
        <v>1028.4523690000001</v>
      </c>
    </row>
    <row r="493" spans="1:26" x14ac:dyDescent="0.25">
      <c r="A493" s="87">
        <v>42387</v>
      </c>
      <c r="G493" s="91"/>
      <c r="H493" s="86">
        <f t="shared" si="21"/>
        <v>1332.7136257547993</v>
      </c>
      <c r="I493" s="86">
        <f t="shared" si="22"/>
        <v>1284.9089905237581</v>
      </c>
      <c r="J493" s="86"/>
      <c r="K493" s="99">
        <f t="shared" si="24"/>
        <v>0.595628415300547</v>
      </c>
      <c r="L493" s="83">
        <f t="shared" si="23"/>
        <v>1170.1097446490944</v>
      </c>
      <c r="Z493" s="86">
        <v>1030.4523690000001</v>
      </c>
    </row>
    <row r="494" spans="1:26" x14ac:dyDescent="0.25">
      <c r="A494" s="87">
        <v>42388</v>
      </c>
      <c r="G494" s="91"/>
      <c r="H494" s="86">
        <f t="shared" si="21"/>
        <v>1309.4232108657993</v>
      </c>
      <c r="I494" s="86">
        <f t="shared" si="22"/>
        <v>1271.9011266807122</v>
      </c>
      <c r="J494" s="86"/>
      <c r="K494" s="99">
        <f t="shared" si="24"/>
        <v>0.60109289617486394</v>
      </c>
      <c r="L494" s="83">
        <f t="shared" si="23"/>
        <v>1157.2215168980249</v>
      </c>
      <c r="Z494" s="86">
        <v>1032.4523690000001</v>
      </c>
    </row>
    <row r="495" spans="1:26" x14ac:dyDescent="0.25">
      <c r="A495" s="87">
        <v>42389</v>
      </c>
      <c r="G495" s="91"/>
      <c r="H495" s="86">
        <f t="shared" si="21"/>
        <v>1275.1885026495493</v>
      </c>
      <c r="I495" s="86">
        <f t="shared" si="22"/>
        <v>1258.7636841511244</v>
      </c>
      <c r="J495" s="86"/>
      <c r="K495" s="99">
        <f t="shared" si="24"/>
        <v>0.60655737704918089</v>
      </c>
      <c r="L495" s="83">
        <f t="shared" si="23"/>
        <v>1144.236824363604</v>
      </c>
      <c r="Z495" s="86">
        <v>1035.4523690000001</v>
      </c>
    </row>
    <row r="496" spans="1:26" x14ac:dyDescent="0.25">
      <c r="A496" s="87">
        <v>42390</v>
      </c>
      <c r="G496" s="91"/>
      <c r="H496" s="86">
        <f t="shared" si="21"/>
        <v>1237.2982071770493</v>
      </c>
      <c r="I496" s="86">
        <f t="shared" si="22"/>
        <v>1245.408968599487</v>
      </c>
      <c r="J496" s="86"/>
      <c r="K496" s="99">
        <f t="shared" si="24"/>
        <v>0.61202185792349784</v>
      </c>
      <c r="L496" s="83">
        <f t="shared" si="23"/>
        <v>1131.0763419739603</v>
      </c>
      <c r="Z496" s="86">
        <v>1038.4523690000001</v>
      </c>
    </row>
    <row r="497" spans="1:26" x14ac:dyDescent="0.25">
      <c r="A497" s="87">
        <v>42391</v>
      </c>
      <c r="G497" s="91"/>
      <c r="H497" s="86">
        <f t="shared" si="21"/>
        <v>1209.1231968251743</v>
      </c>
      <c r="I497" s="86">
        <f t="shared" si="22"/>
        <v>1231.5293649844245</v>
      </c>
      <c r="J497" s="86"/>
      <c r="K497" s="99">
        <f t="shared" si="24"/>
        <v>0.61748633879781478</v>
      </c>
      <c r="L497" s="83">
        <f t="shared" si="23"/>
        <v>1117.46148117849</v>
      </c>
      <c r="Z497" s="86">
        <v>1041.4523690000001</v>
      </c>
    </row>
    <row r="498" spans="1:26" x14ac:dyDescent="0.25">
      <c r="A498" s="87">
        <v>42392</v>
      </c>
      <c r="G498" s="91"/>
      <c r="H498" s="86">
        <f t="shared" si="21"/>
        <v>1180.5312375896742</v>
      </c>
      <c r="I498" s="86">
        <f t="shared" si="22"/>
        <v>1216.900216893345</v>
      </c>
      <c r="J498" s="86"/>
      <c r="K498" s="99">
        <f t="shared" si="24"/>
        <v>0.62295081967213173</v>
      </c>
      <c r="L498" s="83">
        <f t="shared" si="23"/>
        <v>1103.1898687574094</v>
      </c>
      <c r="Z498" s="86">
        <v>1044.4523690000001</v>
      </c>
    </row>
    <row r="499" spans="1:26" x14ac:dyDescent="0.25">
      <c r="A499" s="87">
        <v>42393</v>
      </c>
      <c r="G499" s="91"/>
      <c r="H499" s="86">
        <f t="shared" si="21"/>
        <v>1153.0834013892993</v>
      </c>
      <c r="I499" s="86">
        <f t="shared" si="22"/>
        <v>1201.3706689191326</v>
      </c>
      <c r="J499" s="86"/>
      <c r="K499" s="99">
        <f t="shared" si="24"/>
        <v>0.62841530054644867</v>
      </c>
      <c r="L499" s="83">
        <f t="shared" si="23"/>
        <v>1088.126712422657</v>
      </c>
      <c r="Z499" s="86">
        <v>1047.4523690000001</v>
      </c>
    </row>
    <row r="500" spans="1:26" x14ac:dyDescent="0.25">
      <c r="A500" s="87">
        <v>42394</v>
      </c>
      <c r="G500" s="91"/>
      <c r="H500" s="86">
        <f t="shared" si="21"/>
        <v>1126.5171115270493</v>
      </c>
      <c r="I500" s="86">
        <f t="shared" si="22"/>
        <v>1185.7196756030285</v>
      </c>
      <c r="J500" s="86"/>
      <c r="K500" s="99">
        <f t="shared" si="24"/>
        <v>0.63387978142076562</v>
      </c>
      <c r="L500" s="83">
        <f t="shared" si="23"/>
        <v>1072.9791162833963</v>
      </c>
      <c r="Z500" s="86">
        <v>1050.4523690000001</v>
      </c>
    </row>
    <row r="501" spans="1:26" x14ac:dyDescent="0.25">
      <c r="A501" s="87">
        <v>42395</v>
      </c>
      <c r="G501" s="91"/>
      <c r="H501" s="86">
        <f t="shared" si="21"/>
        <v>1118.3556008264243</v>
      </c>
      <c r="I501" s="86">
        <f t="shared" si="22"/>
        <v>1170.4811184324492</v>
      </c>
      <c r="J501" s="86"/>
      <c r="K501" s="99">
        <f t="shared" si="24"/>
        <v>0.63934426229508257</v>
      </c>
      <c r="L501" s="83">
        <f t="shared" si="23"/>
        <v>1058.2300603532717</v>
      </c>
      <c r="Z501" s="86">
        <v>1053.4523690000001</v>
      </c>
    </row>
    <row r="502" spans="1:26" x14ac:dyDescent="0.25">
      <c r="A502" s="87">
        <v>42396</v>
      </c>
      <c r="G502" s="91"/>
      <c r="H502" s="86">
        <f t="shared" si="21"/>
        <v>1121.1395112701744</v>
      </c>
      <c r="I502" s="86">
        <f t="shared" si="22"/>
        <v>1155.8139837959241</v>
      </c>
      <c r="J502" s="86"/>
      <c r="K502" s="99">
        <f t="shared" si="24"/>
        <v>0.64480874316939951</v>
      </c>
      <c r="L502" s="83">
        <f t="shared" si="23"/>
        <v>1044.0221394615642</v>
      </c>
      <c r="Z502" s="86">
        <v>1056.4523690000001</v>
      </c>
    </row>
    <row r="503" spans="1:26" x14ac:dyDescent="0.25">
      <c r="A503" s="87">
        <v>42397</v>
      </c>
      <c r="G503" s="91"/>
      <c r="H503" s="86">
        <f t="shared" si="21"/>
        <v>1111.7032446715493</v>
      </c>
      <c r="I503" s="86">
        <f t="shared" si="22"/>
        <v>1140.919775468145</v>
      </c>
      <c r="J503" s="86"/>
      <c r="K503" s="99">
        <f t="shared" si="24"/>
        <v>0.65027322404371646</v>
      </c>
      <c r="L503" s="83">
        <f t="shared" si="23"/>
        <v>1029.6333383528095</v>
      </c>
      <c r="Z503" s="86">
        <v>1059.4523690000001</v>
      </c>
    </row>
    <row r="504" spans="1:26" x14ac:dyDescent="0.25">
      <c r="A504" s="87">
        <v>42398</v>
      </c>
      <c r="G504" s="91"/>
      <c r="H504" s="86">
        <f t="shared" si="21"/>
        <v>1092.9623394591742</v>
      </c>
      <c r="I504" s="86">
        <f t="shared" si="22"/>
        <v>1125.2303497594157</v>
      </c>
      <c r="J504" s="86"/>
      <c r="K504" s="99">
        <f t="shared" si="24"/>
        <v>0.6557377049180334</v>
      </c>
      <c r="L504" s="83">
        <f t="shared" si="23"/>
        <v>1014.5519547011124</v>
      </c>
      <c r="Z504" s="86">
        <v>1062.4523690000001</v>
      </c>
    </row>
    <row r="505" spans="1:26" x14ac:dyDescent="0.25">
      <c r="A505" s="87">
        <v>42399</v>
      </c>
      <c r="G505" s="91"/>
      <c r="H505" s="86">
        <f t="shared" si="21"/>
        <v>1103.0743754680493</v>
      </c>
      <c r="I505" s="86">
        <f t="shared" si="22"/>
        <v>1108.7689619680909</v>
      </c>
      <c r="J505" s="86"/>
      <c r="K505" s="99">
        <f t="shared" si="24"/>
        <v>0.66120218579235035</v>
      </c>
      <c r="L505" s="83">
        <f t="shared" si="23"/>
        <v>998.80089278928835</v>
      </c>
      <c r="Z505" s="86">
        <v>1065.4523690000001</v>
      </c>
    </row>
    <row r="506" spans="1:26" x14ac:dyDescent="0.25">
      <c r="A506" s="87">
        <v>42400</v>
      </c>
      <c r="G506" s="91"/>
      <c r="H506" s="86">
        <f t="shared" si="21"/>
        <v>1063.5152148667994</v>
      </c>
      <c r="I506" s="86">
        <f t="shared" si="22"/>
        <v>1091.8302218528117</v>
      </c>
      <c r="J506" s="86"/>
      <c r="K506" s="99">
        <f t="shared" si="24"/>
        <v>0.6666666666666673</v>
      </c>
      <c r="L506" s="83">
        <f t="shared" si="23"/>
        <v>982.64719966753046</v>
      </c>
      <c r="Z506" s="86">
        <v>1068.4523690000001</v>
      </c>
    </row>
    <row r="507" spans="1:26" x14ac:dyDescent="0.25">
      <c r="A507" s="87">
        <v>42401</v>
      </c>
      <c r="G507" s="91"/>
      <c r="H507" s="86">
        <f t="shared" si="21"/>
        <v>1048.0943993055494</v>
      </c>
      <c r="I507" s="86">
        <f t="shared" si="22"/>
        <v>1074.15672253862</v>
      </c>
      <c r="J507" s="86"/>
      <c r="K507" s="99">
        <f t="shared" si="24"/>
        <v>0.67213114754098424</v>
      </c>
      <c r="L507" s="83">
        <f t="shared" si="23"/>
        <v>965.86059395480822</v>
      </c>
      <c r="Z507" s="86">
        <v>1071.4523690000001</v>
      </c>
    </row>
    <row r="508" spans="1:26" x14ac:dyDescent="0.25">
      <c r="A508" s="87">
        <v>42402</v>
      </c>
      <c r="G508" s="91"/>
      <c r="H508" s="86">
        <f t="shared" si="21"/>
        <v>1050.2790509861743</v>
      </c>
      <c r="I508" s="86">
        <f t="shared" si="22"/>
        <v>1056.6636286045575</v>
      </c>
      <c r="J508" s="86"/>
      <c r="K508" s="99">
        <f t="shared" si="24"/>
        <v>0.67759562841530119</v>
      </c>
      <c r="L508" s="83">
        <f t="shared" si="23"/>
        <v>949.26503028737284</v>
      </c>
      <c r="Z508" s="86">
        <v>1074.4523690000001</v>
      </c>
    </row>
    <row r="509" spans="1:26" x14ac:dyDescent="0.25">
      <c r="A509" s="87">
        <v>42403</v>
      </c>
      <c r="G509" s="91"/>
      <c r="H509" s="86">
        <f t="shared" si="21"/>
        <v>1049.5416114100494</v>
      </c>
      <c r="I509" s="86">
        <f t="shared" si="22"/>
        <v>1039.7445996758161</v>
      </c>
      <c r="J509" s="86"/>
      <c r="K509" s="99">
        <f t="shared" si="24"/>
        <v>0.68306010928961813</v>
      </c>
      <c r="L509" s="83">
        <f t="shared" si="23"/>
        <v>933.21339069263809</v>
      </c>
      <c r="Z509" s="86">
        <v>1077.4523690000001</v>
      </c>
    </row>
    <row r="510" spans="1:26" x14ac:dyDescent="0.25">
      <c r="A510" s="87">
        <v>42404</v>
      </c>
      <c r="G510" s="91"/>
      <c r="H510" s="86">
        <f t="shared" si="21"/>
        <v>1040.4992978894245</v>
      </c>
      <c r="I510" s="86">
        <f t="shared" si="22"/>
        <v>1023.3780602775871</v>
      </c>
      <c r="J510" s="86"/>
      <c r="K510" s="99">
        <f t="shared" si="24"/>
        <v>0.68852459016393508</v>
      </c>
      <c r="L510" s="83">
        <f t="shared" si="23"/>
        <v>917.68491634727889</v>
      </c>
      <c r="Z510" s="86">
        <v>1080.4523690000001</v>
      </c>
    </row>
    <row r="511" spans="1:26" x14ac:dyDescent="0.25">
      <c r="A511" s="87">
        <v>42405</v>
      </c>
      <c r="G511" s="91"/>
      <c r="H511" s="86">
        <f t="shared" si="21"/>
        <v>1025.5700180115496</v>
      </c>
      <c r="I511" s="86">
        <f t="shared" si="22"/>
        <v>1007.7151191343412</v>
      </c>
      <c r="J511" s="86"/>
      <c r="K511" s="99">
        <f t="shared" si="24"/>
        <v>0.69398907103825203</v>
      </c>
      <c r="L511" s="83">
        <f t="shared" si="23"/>
        <v>902.81362722445476</v>
      </c>
      <c r="Z511" s="86">
        <v>1083.4523690000001</v>
      </c>
    </row>
    <row r="512" spans="1:26" x14ac:dyDescent="0.25">
      <c r="A512" s="87">
        <v>42406</v>
      </c>
      <c r="G512" s="91"/>
      <c r="H512" s="86">
        <f t="shared" si="21"/>
        <v>1000.9052364521746</v>
      </c>
      <c r="I512" s="86">
        <f t="shared" si="22"/>
        <v>992.73675285024103</v>
      </c>
      <c r="J512" s="86"/>
      <c r="K512" s="99">
        <f t="shared" si="24"/>
        <v>0.69945355191256897</v>
      </c>
      <c r="L512" s="83">
        <f t="shared" si="23"/>
        <v>888.58076566595332</v>
      </c>
      <c r="Z512" s="86">
        <v>1086.4523690000001</v>
      </c>
    </row>
    <row r="513" spans="1:26" x14ac:dyDescent="0.25">
      <c r="A513" s="87">
        <v>42407</v>
      </c>
      <c r="G513" s="91"/>
      <c r="H513" s="86">
        <f t="shared" ref="H513:H565" si="25">H148</f>
        <v>976.33134128954953</v>
      </c>
      <c r="I513" s="86">
        <f t="shared" ref="I513:I565" si="26">AVERAGE(H498:H527)</f>
        <v>978.5311788575076</v>
      </c>
      <c r="J513" s="86"/>
      <c r="K513" s="99">
        <f t="shared" si="24"/>
        <v>0.70491803278688592</v>
      </c>
      <c r="L513" s="83">
        <f t="shared" ref="L513:L566" si="27">I513+((K513*$L$1)*I513)</f>
        <v>875.06353781437758</v>
      </c>
      <c r="Z513" s="86">
        <v>1089.4523690000001</v>
      </c>
    </row>
    <row r="514" spans="1:26" x14ac:dyDescent="0.25">
      <c r="A514" s="87">
        <v>42408</v>
      </c>
      <c r="G514" s="91"/>
      <c r="H514" s="86">
        <f t="shared" si="25"/>
        <v>964.83926033692455</v>
      </c>
      <c r="I514" s="86">
        <f t="shared" si="26"/>
        <v>965.55618713804938</v>
      </c>
      <c r="J514" s="86"/>
      <c r="K514" s="99">
        <f t="shared" ref="K514:K566" si="28">K513+(1/183)</f>
        <v>0.71038251366120286</v>
      </c>
      <c r="L514" s="83">
        <f t="shared" si="27"/>
        <v>862.6690524430112</v>
      </c>
      <c r="Z514" s="86">
        <v>1092.4523690000001</v>
      </c>
    </row>
    <row r="515" spans="1:26" x14ac:dyDescent="0.25">
      <c r="A515" s="87">
        <v>42409</v>
      </c>
      <c r="G515" s="91"/>
      <c r="H515" s="86">
        <f t="shared" si="25"/>
        <v>951.74111973892457</v>
      </c>
      <c r="I515" s="86">
        <f t="shared" si="26"/>
        <v>953.40084495656197</v>
      </c>
      <c r="J515" s="86"/>
      <c r="K515" s="99">
        <f t="shared" si="28"/>
        <v>0.71584699453551981</v>
      </c>
      <c r="L515" s="83">
        <f t="shared" si="27"/>
        <v>851.02747553909501</v>
      </c>
      <c r="Z515" s="86">
        <v>1095.4523690000001</v>
      </c>
    </row>
    <row r="516" spans="1:26" x14ac:dyDescent="0.25">
      <c r="A516" s="87">
        <v>42410</v>
      </c>
      <c r="G516" s="91"/>
      <c r="H516" s="86">
        <f t="shared" si="25"/>
        <v>943.20804644792452</v>
      </c>
      <c r="I516" s="86">
        <f t="shared" si="26"/>
        <v>942.03262524978277</v>
      </c>
      <c r="J516" s="86"/>
      <c r="K516" s="99">
        <f t="shared" si="28"/>
        <v>0.72131147540983676</v>
      </c>
      <c r="L516" s="83">
        <f t="shared" si="27"/>
        <v>840.10778382931437</v>
      </c>
      <c r="Z516" s="86">
        <v>1098.4523690000001</v>
      </c>
    </row>
    <row r="517" spans="1:26" x14ac:dyDescent="0.25">
      <c r="A517" s="87">
        <v>42411</v>
      </c>
      <c r="G517" s="91"/>
      <c r="H517" s="86">
        <f t="shared" si="25"/>
        <v>924.59996366154951</v>
      </c>
      <c r="I517" s="86">
        <f t="shared" si="26"/>
        <v>930.59728211370361</v>
      </c>
      <c r="J517" s="86"/>
      <c r="K517" s="99">
        <f t="shared" si="28"/>
        <v>0.7267759562841537</v>
      </c>
      <c r="L517" s="83">
        <f t="shared" si="27"/>
        <v>829.14692267016039</v>
      </c>
      <c r="Z517" s="86">
        <v>1101.4523690000001</v>
      </c>
    </row>
    <row r="518" spans="1:26" x14ac:dyDescent="0.25">
      <c r="A518" s="87">
        <v>42412</v>
      </c>
      <c r="G518" s="91"/>
      <c r="H518" s="86">
        <f t="shared" si="25"/>
        <v>901.09890152567448</v>
      </c>
      <c r="I518" s="86">
        <f t="shared" si="26"/>
        <v>918.80607412074107</v>
      </c>
      <c r="J518" s="86"/>
      <c r="K518" s="99">
        <f t="shared" si="28"/>
        <v>0.73224043715847065</v>
      </c>
      <c r="L518" s="83">
        <f t="shared" si="27"/>
        <v>817.88802991403668</v>
      </c>
      <c r="Z518" s="86">
        <v>1104.4523690000001</v>
      </c>
    </row>
    <row r="519" spans="1:26" x14ac:dyDescent="0.25">
      <c r="A519" s="87">
        <v>42413</v>
      </c>
      <c r="G519" s="91"/>
      <c r="H519" s="86">
        <f t="shared" si="25"/>
        <v>876.53903961167453</v>
      </c>
      <c r="I519" s="86">
        <f t="shared" si="26"/>
        <v>906.2752458782619</v>
      </c>
      <c r="J519" s="86"/>
      <c r="K519" s="99">
        <f t="shared" si="28"/>
        <v>0.73770491803278759</v>
      </c>
      <c r="L519" s="83">
        <f t="shared" si="27"/>
        <v>805.99068998189671</v>
      </c>
      <c r="Z519" s="86">
        <v>1107.4523690000001</v>
      </c>
    </row>
    <row r="520" spans="1:26" x14ac:dyDescent="0.25">
      <c r="A520" s="87">
        <v>42414</v>
      </c>
      <c r="G520" s="91"/>
      <c r="H520" s="86">
        <f t="shared" si="25"/>
        <v>851.40710912029954</v>
      </c>
      <c r="I520" s="86">
        <f t="shared" si="26"/>
        <v>893.4145754454911</v>
      </c>
      <c r="J520" s="86"/>
      <c r="K520" s="99">
        <f t="shared" si="28"/>
        <v>0.74316939890710454</v>
      </c>
      <c r="L520" s="83">
        <f t="shared" si="27"/>
        <v>793.82081949419035</v>
      </c>
      <c r="Z520" s="86">
        <v>1110.4523690000001</v>
      </c>
    </row>
    <row r="521" spans="1:26" x14ac:dyDescent="0.25">
      <c r="A521" s="87">
        <v>42415</v>
      </c>
      <c r="G521" s="91"/>
      <c r="H521" s="86">
        <f t="shared" si="25"/>
        <v>833.89021892879953</v>
      </c>
      <c r="I521" s="86">
        <f t="shared" si="26"/>
        <v>879.47105655872053</v>
      </c>
      <c r="J521" s="86"/>
      <c r="K521" s="99">
        <f t="shared" si="28"/>
        <v>0.74863387978142149</v>
      </c>
      <c r="L521" s="83">
        <f t="shared" si="27"/>
        <v>780.71078217466743</v>
      </c>
      <c r="Z521" s="86">
        <v>1113.4523690000001</v>
      </c>
    </row>
    <row r="522" spans="1:26" x14ac:dyDescent="0.25">
      <c r="A522" s="87">
        <v>42416</v>
      </c>
      <c r="G522" s="91"/>
      <c r="H522" s="86">
        <f t="shared" si="25"/>
        <v>826.73546307992456</v>
      </c>
      <c r="I522" s="86">
        <f t="shared" si="26"/>
        <v>866.42868931797886</v>
      </c>
      <c r="J522" s="86"/>
      <c r="K522" s="99">
        <f t="shared" si="28"/>
        <v>0.75409836065573843</v>
      </c>
      <c r="L522" s="83">
        <f t="shared" si="27"/>
        <v>768.42282118201069</v>
      </c>
      <c r="Z522" s="86">
        <v>1116.4523690000001</v>
      </c>
    </row>
    <row r="523" spans="1:26" x14ac:dyDescent="0.25">
      <c r="A523" s="87">
        <v>42417</v>
      </c>
      <c r="G523" s="91"/>
      <c r="H523" s="86">
        <f t="shared" si="25"/>
        <v>825.14275789254953</v>
      </c>
      <c r="I523" s="86">
        <f t="shared" si="26"/>
        <v>853.95002156206635</v>
      </c>
      <c r="J523" s="86"/>
      <c r="K523" s="99">
        <f t="shared" si="28"/>
        <v>0.75956284153005538</v>
      </c>
      <c r="L523" s="83">
        <f t="shared" si="27"/>
        <v>756.65571582671612</v>
      </c>
      <c r="Z523" s="86">
        <v>1119.4523690000001</v>
      </c>
    </row>
    <row r="524" spans="1:26" x14ac:dyDescent="0.25">
      <c r="A524" s="87">
        <v>42418</v>
      </c>
      <c r="G524" s="91"/>
      <c r="H524" s="86">
        <f t="shared" si="25"/>
        <v>818.42702891892463</v>
      </c>
      <c r="I524" s="86">
        <f t="shared" si="26"/>
        <v>840.75027458817897</v>
      </c>
      <c r="J524" s="86"/>
      <c r="K524" s="99">
        <f t="shared" si="28"/>
        <v>0.76502732240437232</v>
      </c>
      <c r="L524" s="83">
        <f t="shared" si="27"/>
        <v>744.27073488133863</v>
      </c>
      <c r="Z524" s="86">
        <v>1122.4523690000001</v>
      </c>
    </row>
    <row r="525" spans="1:26" x14ac:dyDescent="0.25">
      <c r="A525" s="87">
        <v>42419</v>
      </c>
      <c r="G525" s="91"/>
      <c r="H525" s="86">
        <f t="shared" si="25"/>
        <v>805.30026835217461</v>
      </c>
      <c r="I525" s="86">
        <f t="shared" si="26"/>
        <v>826.9569809907664</v>
      </c>
      <c r="J525" s="86"/>
      <c r="K525" s="99">
        <f t="shared" si="28"/>
        <v>0.77049180327868927</v>
      </c>
      <c r="L525" s="83">
        <f t="shared" si="27"/>
        <v>731.38244466314495</v>
      </c>
      <c r="Z525" s="86">
        <v>1125.4523690000001</v>
      </c>
    </row>
    <row r="526" spans="1:26" x14ac:dyDescent="0.25">
      <c r="A526" s="87">
        <v>42420</v>
      </c>
      <c r="G526" s="91"/>
      <c r="H526" s="86">
        <f t="shared" si="25"/>
        <v>787.94721865404961</v>
      </c>
      <c r="I526" s="86">
        <f t="shared" si="26"/>
        <v>812.89849952626651</v>
      </c>
      <c r="J526" s="86"/>
      <c r="K526" s="99">
        <f t="shared" si="28"/>
        <v>0.77595628415300621</v>
      </c>
      <c r="L526" s="83">
        <f t="shared" si="27"/>
        <v>718.2824446633731</v>
      </c>
      <c r="Z526" s="86">
        <v>1129.4523690000001</v>
      </c>
    </row>
    <row r="527" spans="1:26" x14ac:dyDescent="0.25">
      <c r="A527" s="87">
        <v>42421</v>
      </c>
      <c r="G527" s="91"/>
      <c r="H527" s="86">
        <f t="shared" si="25"/>
        <v>782.95597704317458</v>
      </c>
      <c r="I527" s="86">
        <f t="shared" si="26"/>
        <v>798.54312558469974</v>
      </c>
      <c r="J527" s="86"/>
      <c r="K527" s="99">
        <f t="shared" si="28"/>
        <v>0.78142076502732316</v>
      </c>
      <c r="L527" s="83">
        <f t="shared" si="27"/>
        <v>704.94339856944384</v>
      </c>
      <c r="Z527" s="86">
        <v>1133.4523690000001</v>
      </c>
    </row>
    <row r="528" spans="1:26" x14ac:dyDescent="0.25">
      <c r="A528" s="87">
        <v>42422</v>
      </c>
      <c r="G528" s="91"/>
      <c r="H528" s="86">
        <f t="shared" si="25"/>
        <v>791.28148600592465</v>
      </c>
      <c r="I528" s="86">
        <f t="shared" si="26"/>
        <v>784.47060342962072</v>
      </c>
      <c r="J528" s="86"/>
      <c r="K528" s="99">
        <f t="shared" si="28"/>
        <v>0.78688524590164011</v>
      </c>
      <c r="L528" s="83">
        <f t="shared" si="27"/>
        <v>691.87735187727196</v>
      </c>
      <c r="Z528" s="86">
        <v>1137.4523690000001</v>
      </c>
    </row>
    <row r="529" spans="1:26" x14ac:dyDescent="0.25">
      <c r="A529" s="87">
        <v>42423</v>
      </c>
      <c r="G529" s="91"/>
      <c r="H529" s="86">
        <f t="shared" si="25"/>
        <v>788.42313594467464</v>
      </c>
      <c r="I529" s="86">
        <f t="shared" si="26"/>
        <v>770.86691855526226</v>
      </c>
      <c r="J529" s="86"/>
      <c r="K529" s="99">
        <f t="shared" si="28"/>
        <v>0.79234972677595705</v>
      </c>
      <c r="L529" s="83">
        <f t="shared" si="27"/>
        <v>679.24748971057943</v>
      </c>
      <c r="Z529" s="86">
        <v>1141.4523690000001</v>
      </c>
    </row>
    <row r="530" spans="1:26" x14ac:dyDescent="0.25">
      <c r="A530" s="87">
        <v>42424</v>
      </c>
      <c r="G530" s="91"/>
      <c r="H530" s="86">
        <f t="shared" si="25"/>
        <v>785.47052032367469</v>
      </c>
      <c r="I530" s="86">
        <f t="shared" si="26"/>
        <v>757.71892980062034</v>
      </c>
      <c r="J530" s="86"/>
      <c r="K530" s="99">
        <f t="shared" si="28"/>
        <v>0.797814207650274</v>
      </c>
      <c r="L530" s="83">
        <f t="shared" si="27"/>
        <v>667.04109066054605</v>
      </c>
      <c r="Z530" s="86">
        <v>1145.4523690000001</v>
      </c>
    </row>
    <row r="531" spans="1:26" x14ac:dyDescent="0.25">
      <c r="A531" s="87">
        <v>42425</v>
      </c>
      <c r="G531" s="91"/>
      <c r="H531" s="86">
        <f t="shared" si="25"/>
        <v>775.29530674404964</v>
      </c>
      <c r="I531" s="86">
        <f t="shared" si="26"/>
        <v>744.89589756189957</v>
      </c>
      <c r="J531" s="86"/>
      <c r="K531" s="99">
        <f t="shared" si="28"/>
        <v>0.80327868852459094</v>
      </c>
      <c r="L531" s="83">
        <f t="shared" si="27"/>
        <v>655.14204760976895</v>
      </c>
      <c r="Z531" s="86">
        <v>1149.4523690000001</v>
      </c>
    </row>
    <row r="532" spans="1:26" x14ac:dyDescent="0.25">
      <c r="A532" s="87">
        <v>42426</v>
      </c>
      <c r="G532" s="91"/>
      <c r="H532" s="86">
        <f t="shared" si="25"/>
        <v>767.40327148129961</v>
      </c>
      <c r="I532" s="86">
        <f t="shared" si="26"/>
        <v>732.37141776383726</v>
      </c>
      <c r="J532" s="86"/>
      <c r="K532" s="99">
        <f t="shared" si="28"/>
        <v>0.80874316939890789</v>
      </c>
      <c r="L532" s="83">
        <f t="shared" si="27"/>
        <v>643.52636052691264</v>
      </c>
      <c r="Z532" s="86">
        <v>1153.4523690000001</v>
      </c>
    </row>
    <row r="533" spans="1:26" x14ac:dyDescent="0.25">
      <c r="A533" s="87">
        <v>42427</v>
      </c>
      <c r="G533" s="91"/>
      <c r="H533" s="86">
        <f t="shared" si="25"/>
        <v>735.77839739717467</v>
      </c>
      <c r="I533" s="86">
        <f t="shared" si="26"/>
        <v>720.78449849493302</v>
      </c>
      <c r="J533" s="86"/>
      <c r="K533" s="99">
        <f t="shared" si="28"/>
        <v>0.81420765027322484</v>
      </c>
      <c r="L533" s="83">
        <f t="shared" si="27"/>
        <v>632.75426056399442</v>
      </c>
      <c r="Z533" s="86">
        <v>1157.4523690000001</v>
      </c>
    </row>
    <row r="534" spans="1:26" x14ac:dyDescent="0.25">
      <c r="A534" s="87">
        <v>42428</v>
      </c>
      <c r="G534" s="91"/>
      <c r="H534" s="86">
        <f t="shared" si="25"/>
        <v>707.1422264760497</v>
      </c>
      <c r="I534" s="86">
        <f t="shared" si="26"/>
        <v>710.15543027614126</v>
      </c>
      <c r="J534" s="86"/>
      <c r="K534" s="99">
        <f t="shared" si="28"/>
        <v>0.81967213114754178</v>
      </c>
      <c r="L534" s="83">
        <f t="shared" si="27"/>
        <v>622.84123802907459</v>
      </c>
      <c r="Z534" s="86">
        <v>1161.4523690000001</v>
      </c>
    </row>
    <row r="535" spans="1:26" x14ac:dyDescent="0.25">
      <c r="A535" s="87">
        <v>42429</v>
      </c>
      <c r="G535" s="91"/>
      <c r="H535" s="86">
        <f t="shared" si="25"/>
        <v>684.76880886492472</v>
      </c>
      <c r="I535" s="86">
        <f t="shared" si="26"/>
        <v>700.31411062755376</v>
      </c>
      <c r="J535" s="86"/>
      <c r="K535" s="99">
        <f t="shared" si="28"/>
        <v>0.82513661202185873</v>
      </c>
      <c r="L535" s="83">
        <f t="shared" si="27"/>
        <v>613.63588873840558</v>
      </c>
      <c r="Z535" s="86">
        <v>1165.4523690000001</v>
      </c>
    </row>
    <row r="536" spans="1:26" x14ac:dyDescent="0.25">
      <c r="A536" s="87">
        <v>42430</v>
      </c>
      <c r="G536" s="91"/>
      <c r="H536" s="86">
        <f t="shared" si="25"/>
        <v>672.24419764454967</v>
      </c>
      <c r="I536" s="86">
        <f t="shared" si="26"/>
        <v>691.73985455544539</v>
      </c>
      <c r="J536" s="86"/>
      <c r="K536" s="99">
        <f t="shared" si="28"/>
        <v>0.83060109289617567</v>
      </c>
      <c r="L536" s="83">
        <f t="shared" si="27"/>
        <v>605.55587267640624</v>
      </c>
      <c r="Z536" s="86">
        <v>1169.4523690000001</v>
      </c>
    </row>
    <row r="537" spans="1:26" x14ac:dyDescent="0.25">
      <c r="A537" s="87">
        <v>42431</v>
      </c>
      <c r="G537" s="91"/>
      <c r="H537" s="86">
        <f t="shared" si="25"/>
        <v>673.7343666281746</v>
      </c>
      <c r="I537" s="86">
        <f t="shared" si="26"/>
        <v>683.94086693976612</v>
      </c>
      <c r="J537" s="86"/>
      <c r="K537" s="99">
        <f t="shared" si="28"/>
        <v>0.83606557377049262</v>
      </c>
      <c r="L537" s="83">
        <f t="shared" si="27"/>
        <v>598.16795493830364</v>
      </c>
      <c r="Z537" s="86">
        <v>1173.4523690000001</v>
      </c>
    </row>
    <row r="538" spans="1:26" x14ac:dyDescent="0.25">
      <c r="A538" s="87">
        <v>42432</v>
      </c>
      <c r="G538" s="91"/>
      <c r="H538" s="86">
        <f t="shared" si="25"/>
        <v>654.28664176954965</v>
      </c>
      <c r="I538" s="86">
        <f t="shared" si="26"/>
        <v>676.0590948668912</v>
      </c>
      <c r="J538" s="86"/>
      <c r="K538" s="99">
        <f t="shared" si="28"/>
        <v>0.84153005464480957</v>
      </c>
      <c r="L538" s="83">
        <f t="shared" si="27"/>
        <v>590.72048780992293</v>
      </c>
      <c r="Z538" s="86">
        <v>1177.4523690000001</v>
      </c>
    </row>
    <row r="539" spans="1:26" x14ac:dyDescent="0.25">
      <c r="A539" s="87">
        <v>42433</v>
      </c>
      <c r="G539" s="91"/>
      <c r="H539" s="86">
        <f t="shared" si="25"/>
        <v>635.74280348767468</v>
      </c>
      <c r="I539" s="86">
        <f t="shared" si="26"/>
        <v>667.50210930827882</v>
      </c>
      <c r="J539" s="86"/>
      <c r="K539" s="99">
        <f t="shared" si="28"/>
        <v>0.84699453551912651</v>
      </c>
      <c r="L539" s="83">
        <f t="shared" si="27"/>
        <v>582.69651345353839</v>
      </c>
      <c r="Z539" s="86">
        <v>1181.4523690000001</v>
      </c>
    </row>
    <row r="540" spans="1:26" x14ac:dyDescent="0.25">
      <c r="A540" s="87">
        <v>42434</v>
      </c>
      <c r="G540" s="91"/>
      <c r="H540" s="86">
        <f t="shared" si="25"/>
        <v>618.74485395442468</v>
      </c>
      <c r="I540" s="86">
        <f t="shared" si="26"/>
        <v>658.61833556230783</v>
      </c>
      <c r="J540" s="86"/>
      <c r="K540" s="99">
        <f t="shared" si="28"/>
        <v>0.85245901639344346</v>
      </c>
      <c r="L540" s="83">
        <f t="shared" si="27"/>
        <v>574.40156478548806</v>
      </c>
      <c r="Z540" s="86">
        <v>1185.4523690000001</v>
      </c>
    </row>
    <row r="541" spans="1:26" x14ac:dyDescent="0.25">
      <c r="A541" s="87">
        <v>42435</v>
      </c>
      <c r="G541" s="91"/>
      <c r="H541" s="86">
        <f t="shared" si="25"/>
        <v>594.90879976454971</v>
      </c>
      <c r="I541" s="86">
        <f t="shared" si="26"/>
        <v>649.6117055693162</v>
      </c>
      <c r="J541" s="86"/>
      <c r="K541" s="99">
        <f t="shared" si="28"/>
        <v>0.8579234972677604</v>
      </c>
      <c r="L541" s="83">
        <f t="shared" si="27"/>
        <v>566.01413362310086</v>
      </c>
      <c r="Z541" s="86">
        <v>1189.4523690000001</v>
      </c>
    </row>
    <row r="542" spans="1:26" x14ac:dyDescent="0.25">
      <c r="A542" s="87">
        <v>42436</v>
      </c>
      <c r="G542" s="91"/>
      <c r="H542" s="86">
        <f t="shared" si="25"/>
        <v>578.72957179979971</v>
      </c>
      <c r="I542" s="86">
        <f t="shared" si="26"/>
        <v>641.26469278303716</v>
      </c>
      <c r="J542" s="86"/>
      <c r="K542" s="99">
        <f t="shared" si="28"/>
        <v>0.86338797814207735</v>
      </c>
      <c r="L542" s="83">
        <f t="shared" si="27"/>
        <v>558.2156587996601</v>
      </c>
      <c r="Z542" s="86">
        <v>1193.4523690000001</v>
      </c>
    </row>
    <row r="543" spans="1:26" x14ac:dyDescent="0.25">
      <c r="A543" s="87">
        <v>42437</v>
      </c>
      <c r="G543" s="91"/>
      <c r="H543" s="86">
        <f t="shared" si="25"/>
        <v>568.22079505879969</v>
      </c>
      <c r="I543" s="86">
        <f t="shared" si="26"/>
        <v>632.85607511097055</v>
      </c>
      <c r="J543" s="86"/>
      <c r="K543" s="99">
        <f t="shared" si="28"/>
        <v>0.8688524590163943</v>
      </c>
      <c r="L543" s="83">
        <f t="shared" si="27"/>
        <v>550.37729155142597</v>
      </c>
      <c r="Z543" s="86">
        <v>1197.4523690000001</v>
      </c>
    </row>
    <row r="544" spans="1:26" x14ac:dyDescent="0.25">
      <c r="A544" s="87">
        <v>42438</v>
      </c>
      <c r="G544" s="91"/>
      <c r="H544" s="86">
        <f t="shared" si="25"/>
        <v>570.39959769767472</v>
      </c>
      <c r="I544" s="86">
        <f t="shared" si="26"/>
        <v>624.29017123357869</v>
      </c>
      <c r="J544" s="86"/>
      <c r="K544" s="99">
        <f t="shared" si="28"/>
        <v>0.87431693989071124</v>
      </c>
      <c r="L544" s="83">
        <f t="shared" si="27"/>
        <v>542.4160504160601</v>
      </c>
      <c r="Z544" s="86">
        <v>1201.4523690000001</v>
      </c>
    </row>
    <row r="545" spans="1:26" x14ac:dyDescent="0.25">
      <c r="A545" s="87">
        <v>42439</v>
      </c>
      <c r="G545" s="91"/>
      <c r="H545" s="86">
        <f t="shared" si="25"/>
        <v>567.05015257729974</v>
      </c>
      <c r="I545" s="86">
        <f t="shared" si="26"/>
        <v>616.09513853160388</v>
      </c>
      <c r="J545" s="86"/>
      <c r="K545" s="99">
        <f t="shared" si="28"/>
        <v>0.87978142076502819</v>
      </c>
      <c r="L545" s="83">
        <f t="shared" si="27"/>
        <v>534.79078008603972</v>
      </c>
      <c r="Z545" s="86">
        <v>1205.4523690000001</v>
      </c>
    </row>
    <row r="546" spans="1:26" x14ac:dyDescent="0.25">
      <c r="A546" s="87">
        <v>42440</v>
      </c>
      <c r="G546" s="91"/>
      <c r="H546" s="86">
        <f t="shared" si="25"/>
        <v>567.47365250604969</v>
      </c>
      <c r="I546" s="86">
        <f t="shared" si="26"/>
        <v>608.3450254094289</v>
      </c>
      <c r="J546" s="86"/>
      <c r="K546" s="99">
        <f t="shared" si="28"/>
        <v>0.88524590163934513</v>
      </c>
      <c r="L546" s="83">
        <f t="shared" si="27"/>
        <v>527.56478433047187</v>
      </c>
      <c r="Z546" s="86">
        <v>1209.4523690000001</v>
      </c>
    </row>
    <row r="547" spans="1:26" x14ac:dyDescent="0.25">
      <c r="A547" s="87">
        <v>42441</v>
      </c>
      <c r="G547" s="91"/>
      <c r="H547" s="86">
        <f t="shared" si="25"/>
        <v>576.99238559442472</v>
      </c>
      <c r="I547" s="86">
        <f t="shared" si="26"/>
        <v>601.01934782808712</v>
      </c>
      <c r="J547" s="86"/>
      <c r="K547" s="99">
        <f t="shared" si="28"/>
        <v>0.89071038251366208</v>
      </c>
      <c r="L547" s="83">
        <f t="shared" si="27"/>
        <v>520.71922184777702</v>
      </c>
      <c r="Z547" s="86">
        <v>1213.4523690000001</v>
      </c>
    </row>
    <row r="548" spans="1:26" x14ac:dyDescent="0.25">
      <c r="A548" s="87">
        <v>42442</v>
      </c>
      <c r="G548" s="91"/>
      <c r="H548" s="86">
        <f t="shared" si="25"/>
        <v>582.22685496192469</v>
      </c>
      <c r="I548" s="86">
        <f t="shared" si="26"/>
        <v>593.47562684524132</v>
      </c>
      <c r="J548" s="86"/>
      <c r="K548" s="99">
        <f t="shared" si="28"/>
        <v>0.89617486338797903</v>
      </c>
      <c r="L548" s="83">
        <f t="shared" si="27"/>
        <v>513.69693602342193</v>
      </c>
      <c r="Z548" s="86">
        <v>1217.4523690000001</v>
      </c>
    </row>
    <row r="549" spans="1:26" x14ac:dyDescent="0.25">
      <c r="A549" s="87">
        <v>42443</v>
      </c>
      <c r="G549" s="91"/>
      <c r="H549" s="86">
        <f t="shared" si="25"/>
        <v>581.29945015404974</v>
      </c>
      <c r="I549" s="86">
        <f t="shared" si="26"/>
        <v>586.71787274141627</v>
      </c>
      <c r="J549" s="86"/>
      <c r="K549" s="99">
        <f t="shared" si="28"/>
        <v>0.90163934426229597</v>
      </c>
      <c r="L549" s="83">
        <f t="shared" si="27"/>
        <v>507.36668503458532</v>
      </c>
      <c r="Z549" s="86">
        <v>1221.4523690000001</v>
      </c>
    </row>
    <row r="550" spans="1:26" x14ac:dyDescent="0.25">
      <c r="A550" s="87">
        <v>42444</v>
      </c>
      <c r="G550" s="91"/>
      <c r="H550" s="86">
        <f t="shared" si="25"/>
        <v>594.17942695704971</v>
      </c>
      <c r="I550" s="86">
        <f t="shared" si="26"/>
        <v>580.99450977546633</v>
      </c>
      <c r="J550" s="86"/>
      <c r="K550" s="99">
        <f t="shared" si="28"/>
        <v>0.90710382513661292</v>
      </c>
      <c r="L550" s="83">
        <f t="shared" si="27"/>
        <v>501.94115844536179</v>
      </c>
      <c r="Z550" s="86">
        <v>1225.4523690000001</v>
      </c>
    </row>
    <row r="551" spans="1:26" x14ac:dyDescent="0.25">
      <c r="A551" s="87">
        <v>42445</v>
      </c>
      <c r="G551" s="91"/>
      <c r="H551" s="86">
        <f t="shared" si="25"/>
        <v>599.92059045842473</v>
      </c>
      <c r="I551" s="86">
        <f t="shared" si="26"/>
        <v>576.16952899948296</v>
      </c>
      <c r="J551" s="86"/>
      <c r="K551" s="99">
        <f t="shared" si="28"/>
        <v>0.91256830601092986</v>
      </c>
      <c r="L551" s="83">
        <f t="shared" si="27"/>
        <v>497.30042134135692</v>
      </c>
      <c r="Z551" s="86">
        <v>1229.4523690000001</v>
      </c>
    </row>
    <row r="552" spans="1:26" x14ac:dyDescent="0.25">
      <c r="A552" s="87">
        <v>42446</v>
      </c>
      <c r="G552" s="91"/>
      <c r="H552" s="86">
        <f t="shared" si="25"/>
        <v>590.28230089367469</v>
      </c>
      <c r="I552" s="86">
        <f t="shared" si="26"/>
        <v>571.85993773789971</v>
      </c>
      <c r="J552" s="86"/>
      <c r="K552" s="99">
        <f t="shared" si="28"/>
        <v>0.91803278688524681</v>
      </c>
      <c r="L552" s="83">
        <f t="shared" si="27"/>
        <v>493.11201188546755</v>
      </c>
      <c r="Z552" s="86">
        <v>1233.4523690000001</v>
      </c>
    </row>
    <row r="553" spans="1:26" x14ac:dyDescent="0.25">
      <c r="A553" s="87">
        <v>42447</v>
      </c>
      <c r="G553" s="91"/>
      <c r="H553" s="86">
        <f t="shared" si="25"/>
        <v>568.43319113417476</v>
      </c>
      <c r="I553" s="86">
        <f t="shared" si="26"/>
        <v>568.34702639685588</v>
      </c>
      <c r="J553" s="86"/>
      <c r="K553" s="99">
        <f t="shared" si="28"/>
        <v>0.92349726775956376</v>
      </c>
      <c r="L553" s="83">
        <f t="shared" si="27"/>
        <v>489.61698749434049</v>
      </c>
      <c r="Z553" s="86">
        <v>1237.4523690000001</v>
      </c>
    </row>
    <row r="554" spans="1:26" x14ac:dyDescent="0.25">
      <c r="A554" s="87">
        <v>42448</v>
      </c>
      <c r="G554" s="91"/>
      <c r="H554" s="86">
        <f t="shared" si="25"/>
        <v>551.91381653979977</v>
      </c>
      <c r="I554" s="86">
        <f t="shared" si="26"/>
        <v>565.27775441925962</v>
      </c>
      <c r="J554" s="86"/>
      <c r="K554" s="99">
        <f t="shared" si="28"/>
        <v>0.9289617486338807</v>
      </c>
      <c r="L554" s="83">
        <f t="shared" si="27"/>
        <v>486.50954273788727</v>
      </c>
      <c r="Z554" s="86">
        <v>1241.4523690000001</v>
      </c>
    </row>
    <row r="555" spans="1:26" x14ac:dyDescent="0.25">
      <c r="A555" s="87">
        <v>42449</v>
      </c>
      <c r="G555" s="91"/>
      <c r="H555" s="86">
        <f t="shared" si="25"/>
        <v>535.1013685624248</v>
      </c>
      <c r="I555" s="86">
        <f t="shared" si="26"/>
        <v>562.66793778709609</v>
      </c>
      <c r="J555" s="86"/>
      <c r="K555" s="99">
        <f t="shared" si="28"/>
        <v>0.93442622950819765</v>
      </c>
      <c r="L555" s="83">
        <f t="shared" si="27"/>
        <v>483.80218585136367</v>
      </c>
      <c r="Z555" s="86">
        <v>1245.4523690000001</v>
      </c>
    </row>
    <row r="556" spans="1:26" x14ac:dyDescent="0.25">
      <c r="A556" s="87">
        <v>42450</v>
      </c>
      <c r="G556" s="91"/>
      <c r="H556" s="86">
        <f t="shared" si="25"/>
        <v>537.53683506567484</v>
      </c>
      <c r="I556" s="86">
        <f t="shared" si="26"/>
        <v>560.511133319122</v>
      </c>
      <c r="J556" s="86"/>
      <c r="K556" s="99">
        <f t="shared" si="28"/>
        <v>0.93989071038251459</v>
      </c>
      <c r="L556" s="83">
        <f t="shared" si="27"/>
        <v>481.48825222822933</v>
      </c>
      <c r="Z556" s="86">
        <v>1249.4523690000001</v>
      </c>
    </row>
    <row r="557" spans="1:26" x14ac:dyDescent="0.25">
      <c r="A557" s="87">
        <v>42451</v>
      </c>
      <c r="G557" s="91"/>
      <c r="H557" s="86">
        <f t="shared" si="25"/>
        <v>530.69744688117487</v>
      </c>
      <c r="I557" s="86">
        <f t="shared" si="26"/>
        <v>559.13522666130496</v>
      </c>
      <c r="J557" s="86"/>
      <c r="K557" s="99">
        <f t="shared" si="28"/>
        <v>0.94535519125683154</v>
      </c>
      <c r="L557" s="83">
        <f t="shared" si="27"/>
        <v>479.84801829048047</v>
      </c>
      <c r="Z557" s="86">
        <v>1253.4523690000001</v>
      </c>
    </row>
    <row r="558" spans="1:26" x14ac:dyDescent="0.25">
      <c r="A558" s="87">
        <v>42452</v>
      </c>
      <c r="G558" s="91"/>
      <c r="H558" s="86">
        <f t="shared" si="25"/>
        <v>534.30436968417484</v>
      </c>
      <c r="I558" s="86">
        <f t="shared" si="26"/>
        <v>558.31879561386756</v>
      </c>
      <c r="J558" s="86"/>
      <c r="K558" s="99">
        <f t="shared" si="28"/>
        <v>0.95081967213114849</v>
      </c>
      <c r="L558" s="83">
        <f t="shared" si="27"/>
        <v>478.68972148533226</v>
      </c>
      <c r="Z558" s="86">
        <v>1257.4523690000001</v>
      </c>
    </row>
    <row r="559" spans="1:26" x14ac:dyDescent="0.25">
      <c r="A559" s="87">
        <v>42453</v>
      </c>
      <c r="G559" s="91"/>
      <c r="H559" s="86">
        <f t="shared" si="25"/>
        <v>542.57215488542488</v>
      </c>
      <c r="I559" s="86">
        <f t="shared" si="26"/>
        <v>557.88827389887058</v>
      </c>
      <c r="J559" s="86"/>
      <c r="K559" s="99">
        <f t="shared" si="28"/>
        <v>0.95628415300546543</v>
      </c>
      <c r="L559" s="83">
        <f t="shared" si="27"/>
        <v>477.8633165773112</v>
      </c>
      <c r="Z559" s="86">
        <v>1261.4523690000001</v>
      </c>
    </row>
    <row r="560" spans="1:26" x14ac:dyDescent="0.25">
      <c r="A560" s="87">
        <v>42454</v>
      </c>
      <c r="G560" s="91"/>
      <c r="H560" s="86">
        <f t="shared" si="25"/>
        <v>552.96712665842483</v>
      </c>
      <c r="I560" s="86">
        <f t="shared" si="26"/>
        <v>557.31957736256118</v>
      </c>
      <c r="J560" s="86"/>
      <c r="K560" s="99">
        <f t="shared" si="28"/>
        <v>0.96174863387978238</v>
      </c>
      <c r="L560" s="83">
        <f t="shared" si="27"/>
        <v>476.91937603812602</v>
      </c>
      <c r="Z560" s="86">
        <v>1265.4523690000001</v>
      </c>
    </row>
    <row r="561" spans="1:26" x14ac:dyDescent="0.25">
      <c r="A561" s="87">
        <v>42455</v>
      </c>
      <c r="G561" s="91"/>
      <c r="H561" s="86">
        <f t="shared" si="25"/>
        <v>555.5249793037998</v>
      </c>
      <c r="I561" s="86">
        <f t="shared" si="26"/>
        <v>556.85621663804977</v>
      </c>
      <c r="J561" s="86"/>
      <c r="K561" s="99">
        <f t="shared" si="28"/>
        <v>0.96721311475409932</v>
      </c>
      <c r="L561" s="83">
        <f t="shared" si="27"/>
        <v>476.06642127334902</v>
      </c>
      <c r="Z561" s="86">
        <v>1269.4523690000001</v>
      </c>
    </row>
    <row r="562" spans="1:26" x14ac:dyDescent="0.25">
      <c r="A562" s="87">
        <v>42456</v>
      </c>
      <c r="G562" s="91"/>
      <c r="H562" s="86">
        <f t="shared" si="25"/>
        <v>541.09164199592476</v>
      </c>
      <c r="I562" s="86">
        <f t="shared" si="26"/>
        <v>556.32534484464986</v>
      </c>
      <c r="J562" s="86"/>
      <c r="K562" s="99">
        <f t="shared" si="28"/>
        <v>0.97267759562841627</v>
      </c>
      <c r="L562" s="83">
        <f t="shared" si="27"/>
        <v>475.1565650230533</v>
      </c>
      <c r="Z562" s="86">
        <v>1273.4523690000001</v>
      </c>
    </row>
    <row r="563" spans="1:26" x14ac:dyDescent="0.25">
      <c r="A563" s="87">
        <v>42457</v>
      </c>
      <c r="G563" s="91"/>
      <c r="H563" s="86">
        <f t="shared" si="25"/>
        <v>533.04577428242476</v>
      </c>
      <c r="I563" s="86">
        <f t="shared" si="26"/>
        <v>555.23760585781963</v>
      </c>
      <c r="J563" s="86"/>
      <c r="K563" s="99">
        <f t="shared" si="28"/>
        <v>0.97814207650273322</v>
      </c>
      <c r="L563" s="83">
        <f t="shared" si="27"/>
        <v>473.77241614589354</v>
      </c>
      <c r="Z563" s="86">
        <v>1277.4523690000001</v>
      </c>
    </row>
    <row r="564" spans="1:26" x14ac:dyDescent="0.25">
      <c r="A564" s="87">
        <v>42458</v>
      </c>
      <c r="G564" s="91"/>
      <c r="H564" s="86">
        <f t="shared" si="25"/>
        <v>535.44133749754974</v>
      </c>
      <c r="I564" s="86">
        <f t="shared" si="26"/>
        <v>553.73820312981377</v>
      </c>
      <c r="J564" s="86"/>
      <c r="K564" s="99">
        <f t="shared" si="28"/>
        <v>0.98360655737705016</v>
      </c>
      <c r="L564" s="83">
        <f t="shared" si="27"/>
        <v>472.03912397951331</v>
      </c>
      <c r="Z564" s="86">
        <v>1281.4523690000001</v>
      </c>
    </row>
    <row r="565" spans="1:26" x14ac:dyDescent="0.25">
      <c r="A565" s="87">
        <v>42459</v>
      </c>
      <c r="G565" s="91"/>
      <c r="H565" s="86">
        <f t="shared" si="25"/>
        <v>540.01938558542474</v>
      </c>
      <c r="I565" s="86">
        <f t="shared" si="26"/>
        <v>552.11695330485861</v>
      </c>
      <c r="J565" s="86"/>
      <c r="K565" s="99">
        <f t="shared" si="28"/>
        <v>0.98907103825136711</v>
      </c>
      <c r="L565" s="83">
        <f t="shared" si="27"/>
        <v>470.20452006864588</v>
      </c>
      <c r="Z565" s="86">
        <v>1285.4523690000001</v>
      </c>
    </row>
    <row r="566" spans="1:26" x14ac:dyDescent="0.25">
      <c r="A566" s="87">
        <v>42460</v>
      </c>
      <c r="G566" s="91"/>
      <c r="H566" s="86">
        <f>H201</f>
        <v>542.95645979704977</v>
      </c>
      <c r="I566" s="86">
        <f>AVERAGE(H551:H580)</f>
        <v>549.48804870159665</v>
      </c>
      <c r="J566" s="86"/>
      <c r="K566" s="99">
        <f t="shared" si="28"/>
        <v>0.99453551912568405</v>
      </c>
      <c r="L566" s="83">
        <f t="shared" si="27"/>
        <v>467.51524143627643</v>
      </c>
      <c r="Z566" s="86">
        <v>1288.4523690000001</v>
      </c>
    </row>
    <row r="567" spans="1:26" x14ac:dyDescent="0.25">
      <c r="A567" s="87">
        <v>42461</v>
      </c>
      <c r="G567" s="91"/>
      <c r="H567" s="86"/>
      <c r="J567" s="86"/>
      <c r="Z567" s="86">
        <v>1291.4523690000001</v>
      </c>
    </row>
    <row r="568" spans="1:26" x14ac:dyDescent="0.25">
      <c r="A568" s="87">
        <v>42462</v>
      </c>
      <c r="G568" s="91"/>
      <c r="H568" s="86"/>
      <c r="J568" s="86"/>
      <c r="Z568" s="86">
        <v>1294.4523690000001</v>
      </c>
    </row>
    <row r="569" spans="1:26" x14ac:dyDescent="0.25">
      <c r="A569" s="87">
        <v>42463</v>
      </c>
      <c r="G569" s="91"/>
      <c r="H569" s="86"/>
      <c r="J569" s="86"/>
      <c r="Z569" s="86">
        <v>1297.4523690000001</v>
      </c>
    </row>
    <row r="570" spans="1:26" x14ac:dyDescent="0.25">
      <c r="A570" s="87">
        <v>42464</v>
      </c>
      <c r="G570" s="91"/>
      <c r="H570" s="86"/>
      <c r="J570" s="86"/>
      <c r="Z570" s="86">
        <v>1300.4523690000001</v>
      </c>
    </row>
    <row r="571" spans="1:26" x14ac:dyDescent="0.25">
      <c r="A571" s="87">
        <v>42465</v>
      </c>
      <c r="G571" s="91"/>
      <c r="H571" s="86"/>
      <c r="J571" s="86"/>
      <c r="Z571" s="86">
        <v>1303.4523690000001</v>
      </c>
    </row>
    <row r="572" spans="1:26" x14ac:dyDescent="0.25">
      <c r="A572" s="87">
        <v>42466</v>
      </c>
      <c r="G572" s="91"/>
      <c r="H572" s="86"/>
      <c r="J572" s="86"/>
      <c r="Z572" s="86">
        <v>1306.4523690000001</v>
      </c>
    </row>
    <row r="573" spans="1:26" x14ac:dyDescent="0.25">
      <c r="A573" s="87">
        <v>42467</v>
      </c>
      <c r="G573" s="91"/>
      <c r="H573" s="86"/>
      <c r="J573" s="86"/>
      <c r="Z573" s="86">
        <v>1309.4523690000001</v>
      </c>
    </row>
    <row r="574" spans="1:26" x14ac:dyDescent="0.25">
      <c r="A574" s="87">
        <v>42468</v>
      </c>
      <c r="G574" s="91"/>
      <c r="H574" s="86"/>
      <c r="J574" s="86"/>
      <c r="Z574" s="86">
        <v>1312.4523690000001</v>
      </c>
    </row>
    <row r="575" spans="1:26" x14ac:dyDescent="0.25">
      <c r="A575" s="87">
        <v>42469</v>
      </c>
      <c r="G575" s="91"/>
      <c r="H575" s="86"/>
      <c r="J575" s="86"/>
      <c r="Z575" s="86">
        <v>1315.4523690000001</v>
      </c>
    </row>
    <row r="576" spans="1:26" x14ac:dyDescent="0.25">
      <c r="A576" s="87">
        <v>42470</v>
      </c>
      <c r="G576" s="91"/>
      <c r="H576" s="86"/>
      <c r="J576" s="86"/>
      <c r="Z576" s="86">
        <v>1318.4523690000001</v>
      </c>
    </row>
    <row r="577" spans="1:26" x14ac:dyDescent="0.25">
      <c r="A577" s="87">
        <v>42471</v>
      </c>
      <c r="G577" s="91"/>
      <c r="H577" s="86"/>
      <c r="J577" s="86"/>
      <c r="Z577" s="86">
        <v>1321.4523690000001</v>
      </c>
    </row>
    <row r="578" spans="1:26" x14ac:dyDescent="0.25">
      <c r="A578" s="87">
        <v>42472</v>
      </c>
      <c r="G578" s="91"/>
      <c r="H578" s="86"/>
      <c r="J578" s="86"/>
      <c r="Z578" s="86">
        <v>1324.4523690000001</v>
      </c>
    </row>
    <row r="579" spans="1:26" x14ac:dyDescent="0.25">
      <c r="A579" s="87">
        <v>42473</v>
      </c>
      <c r="G579" s="91"/>
      <c r="H579" s="86"/>
      <c r="J579" s="86"/>
      <c r="Z579" s="86">
        <v>1327.4523690000001</v>
      </c>
    </row>
    <row r="580" spans="1:26" x14ac:dyDescent="0.25">
      <c r="A580" s="87">
        <v>42474</v>
      </c>
      <c r="G580" s="91"/>
      <c r="H580" s="86"/>
      <c r="J580" s="86"/>
      <c r="Z580" s="86">
        <v>1330.4523690000001</v>
      </c>
    </row>
    <row r="581" spans="1:26" x14ac:dyDescent="0.25">
      <c r="A581" s="87">
        <v>42475</v>
      </c>
      <c r="G581" s="91"/>
      <c r="H581" s="86"/>
      <c r="J581" s="86"/>
      <c r="Z581" s="86">
        <v>1333.4523690000001</v>
      </c>
    </row>
    <row r="582" spans="1:26" x14ac:dyDescent="0.25">
      <c r="A582" s="87">
        <v>42476</v>
      </c>
      <c r="G582" s="91"/>
      <c r="H582" s="86"/>
      <c r="J582" s="86"/>
      <c r="Z582" s="86">
        <v>1336.4523690000001</v>
      </c>
    </row>
    <row r="583" spans="1:26" x14ac:dyDescent="0.25">
      <c r="A583" s="87">
        <v>42477</v>
      </c>
      <c r="G583" s="91"/>
      <c r="H583" s="86"/>
      <c r="J583" s="86"/>
      <c r="Z583" s="86">
        <v>1339.4523690000001</v>
      </c>
    </row>
    <row r="584" spans="1:26" x14ac:dyDescent="0.25">
      <c r="A584" s="87">
        <v>42478</v>
      </c>
      <c r="G584" s="91"/>
      <c r="H584" s="86"/>
      <c r="J584" s="86"/>
    </row>
    <row r="585" spans="1:26" x14ac:dyDescent="0.25">
      <c r="A585" s="87">
        <v>42479</v>
      </c>
      <c r="G585" s="91"/>
      <c r="H585" s="86"/>
      <c r="J585" s="86"/>
    </row>
    <row r="586" spans="1:26" x14ac:dyDescent="0.25">
      <c r="A586" s="87">
        <v>42480</v>
      </c>
      <c r="G586" s="91"/>
      <c r="H586" s="86"/>
      <c r="J586" s="86"/>
    </row>
    <row r="587" spans="1:26" x14ac:dyDescent="0.25">
      <c r="A587" s="87">
        <v>42481</v>
      </c>
      <c r="G587" s="91"/>
      <c r="H587" s="86"/>
      <c r="J587" s="86"/>
    </row>
    <row r="588" spans="1:26" x14ac:dyDescent="0.25">
      <c r="A588" s="87">
        <v>42482</v>
      </c>
      <c r="G588" s="91"/>
      <c r="H588" s="86"/>
      <c r="J588" s="86"/>
    </row>
    <row r="589" spans="1:26" x14ac:dyDescent="0.25">
      <c r="A589" s="87">
        <v>42483</v>
      </c>
      <c r="G589" s="91"/>
      <c r="H589" s="86"/>
      <c r="J589" s="86"/>
    </row>
    <row r="590" spans="1:26" x14ac:dyDescent="0.25">
      <c r="A590" s="87">
        <v>42484</v>
      </c>
      <c r="G590" s="91"/>
      <c r="H590" s="86"/>
      <c r="J590" s="86"/>
    </row>
    <row r="591" spans="1:26" x14ac:dyDescent="0.25">
      <c r="A591" s="87">
        <v>42485</v>
      </c>
      <c r="G591" s="91"/>
      <c r="H591" s="86"/>
      <c r="J591" s="86"/>
    </row>
    <row r="592" spans="1:26" x14ac:dyDescent="0.25">
      <c r="A592" s="87">
        <v>42486</v>
      </c>
      <c r="G592" s="91"/>
      <c r="H592" s="86"/>
      <c r="J592" s="86"/>
    </row>
    <row r="593" spans="1:10" x14ac:dyDescent="0.25">
      <c r="A593" s="87">
        <v>42487</v>
      </c>
      <c r="G593" s="91"/>
      <c r="H593" s="86"/>
      <c r="J593" s="86"/>
    </row>
    <row r="594" spans="1:10" x14ac:dyDescent="0.25">
      <c r="A594" s="87">
        <v>42488</v>
      </c>
      <c r="G594" s="91"/>
      <c r="H594" s="86"/>
      <c r="J594" s="86"/>
    </row>
    <row r="595" spans="1:10" x14ac:dyDescent="0.25">
      <c r="A595" s="87">
        <v>42489</v>
      </c>
      <c r="G595" s="91"/>
      <c r="H595" s="86"/>
      <c r="J595" s="86"/>
    </row>
    <row r="596" spans="1:10" x14ac:dyDescent="0.25">
      <c r="A596" s="87">
        <v>42490</v>
      </c>
      <c r="G596" s="91"/>
      <c r="H596" s="86"/>
      <c r="J596" s="86"/>
    </row>
    <row r="597" spans="1:10" x14ac:dyDescent="0.25">
      <c r="A597" s="87">
        <v>42491</v>
      </c>
      <c r="G597" s="91"/>
      <c r="H597" s="86"/>
      <c r="J597" s="86"/>
    </row>
    <row r="598" spans="1:10" x14ac:dyDescent="0.25">
      <c r="A598" s="87">
        <v>42492</v>
      </c>
      <c r="G598" s="91"/>
      <c r="H598" s="86"/>
      <c r="J598" s="86"/>
    </row>
    <row r="599" spans="1:10" x14ac:dyDescent="0.25">
      <c r="A599" s="87">
        <v>42493</v>
      </c>
      <c r="G599" s="91"/>
      <c r="H599" s="86"/>
      <c r="J599" s="86"/>
    </row>
    <row r="600" spans="1:10" x14ac:dyDescent="0.25">
      <c r="A600" s="87">
        <v>42494</v>
      </c>
      <c r="G600" s="91"/>
      <c r="H600" s="86"/>
      <c r="J600" s="86"/>
    </row>
    <row r="601" spans="1:10" x14ac:dyDescent="0.25">
      <c r="A601" s="87">
        <v>42495</v>
      </c>
      <c r="G601" s="91"/>
      <c r="H601" s="86"/>
      <c r="J601" s="86"/>
    </row>
    <row r="602" spans="1:10" x14ac:dyDescent="0.25">
      <c r="A602" s="87">
        <v>42496</v>
      </c>
      <c r="G602" s="91"/>
      <c r="H602" s="86"/>
      <c r="J602" s="86"/>
    </row>
    <row r="603" spans="1:10" x14ac:dyDescent="0.25">
      <c r="A603" s="87">
        <v>42497</v>
      </c>
      <c r="G603" s="91"/>
      <c r="H603" s="86"/>
      <c r="J603" s="86"/>
    </row>
    <row r="604" spans="1:10" x14ac:dyDescent="0.25">
      <c r="A604" s="87">
        <v>42498</v>
      </c>
      <c r="G604" s="91"/>
      <c r="H604" s="86"/>
      <c r="J604" s="86"/>
    </row>
    <row r="605" spans="1:10" x14ac:dyDescent="0.25">
      <c r="A605" s="87">
        <v>42499</v>
      </c>
      <c r="G605" s="91"/>
      <c r="H605" s="86"/>
      <c r="J605" s="86"/>
    </row>
    <row r="606" spans="1:10" x14ac:dyDescent="0.25">
      <c r="A606" s="87">
        <v>42500</v>
      </c>
      <c r="G606" s="91"/>
      <c r="H606" s="86"/>
      <c r="J606" s="86"/>
    </row>
    <row r="607" spans="1:10" x14ac:dyDescent="0.25">
      <c r="A607" s="87">
        <v>42501</v>
      </c>
      <c r="G607" s="91"/>
      <c r="H607" s="86"/>
      <c r="J607" s="86"/>
    </row>
    <row r="608" spans="1:10" x14ac:dyDescent="0.25">
      <c r="A608" s="87">
        <v>42502</v>
      </c>
      <c r="G608" s="91"/>
      <c r="H608" s="86"/>
      <c r="J608" s="86"/>
    </row>
    <row r="609" spans="1:10" x14ac:dyDescent="0.25">
      <c r="A609" s="87">
        <v>42503</v>
      </c>
      <c r="G609" s="91"/>
      <c r="H609" s="86"/>
      <c r="J609" s="86"/>
    </row>
    <row r="610" spans="1:10" x14ac:dyDescent="0.25">
      <c r="A610" s="87">
        <v>42504</v>
      </c>
      <c r="G610" s="91"/>
      <c r="H610" s="86"/>
      <c r="J610" s="86"/>
    </row>
    <row r="611" spans="1:10" x14ac:dyDescent="0.25">
      <c r="A611" s="87">
        <v>42505</v>
      </c>
      <c r="G611" s="91"/>
      <c r="H611" s="86"/>
      <c r="J611" s="86"/>
    </row>
    <row r="612" spans="1:10" x14ac:dyDescent="0.25">
      <c r="A612" s="87">
        <v>42506</v>
      </c>
      <c r="G612" s="91"/>
      <c r="H612" s="86"/>
      <c r="J612" s="86"/>
    </row>
    <row r="613" spans="1:10" x14ac:dyDescent="0.25">
      <c r="A613" s="87">
        <v>42507</v>
      </c>
      <c r="G613" s="91"/>
      <c r="H613" s="86"/>
      <c r="J613" s="86"/>
    </row>
    <row r="614" spans="1:10" x14ac:dyDescent="0.25">
      <c r="A614" s="87">
        <v>42508</v>
      </c>
      <c r="G614" s="91"/>
      <c r="H614" s="86"/>
      <c r="J614" s="86"/>
    </row>
    <row r="615" spans="1:10" x14ac:dyDescent="0.25">
      <c r="A615" s="87">
        <v>42509</v>
      </c>
      <c r="G615" s="91"/>
      <c r="H615" s="86"/>
      <c r="J615" s="86"/>
    </row>
    <row r="616" spans="1:10" x14ac:dyDescent="0.25">
      <c r="A616" s="87">
        <v>42510</v>
      </c>
      <c r="G616" s="91"/>
      <c r="H616" s="86"/>
      <c r="J616" s="86"/>
    </row>
    <row r="617" spans="1:10" x14ac:dyDescent="0.25">
      <c r="A617" s="87">
        <v>42511</v>
      </c>
      <c r="G617" s="91"/>
      <c r="H617" s="86"/>
      <c r="J617" s="86"/>
    </row>
    <row r="618" spans="1:10" x14ac:dyDescent="0.25">
      <c r="A618" s="87">
        <v>42512</v>
      </c>
      <c r="G618" s="91"/>
      <c r="H618" s="86"/>
      <c r="J618" s="86"/>
    </row>
    <row r="619" spans="1:10" x14ac:dyDescent="0.25">
      <c r="A619" s="87">
        <v>42513</v>
      </c>
      <c r="G619" s="91"/>
      <c r="H619" s="86"/>
      <c r="J619" s="86"/>
    </row>
    <row r="620" spans="1:10" x14ac:dyDescent="0.25">
      <c r="A620" s="87">
        <v>42514</v>
      </c>
      <c r="G620" s="91"/>
      <c r="H620" s="86"/>
      <c r="J620" s="86"/>
    </row>
    <row r="621" spans="1:10" x14ac:dyDescent="0.25">
      <c r="A621" s="87">
        <v>42515</v>
      </c>
      <c r="G621" s="91"/>
      <c r="H621" s="86"/>
      <c r="J621" s="86"/>
    </row>
    <row r="622" spans="1:10" x14ac:dyDescent="0.25">
      <c r="A622" s="87">
        <v>42516</v>
      </c>
      <c r="G622" s="91"/>
      <c r="H622" s="86"/>
      <c r="J622" s="86"/>
    </row>
    <row r="623" spans="1:10" x14ac:dyDescent="0.25">
      <c r="A623" s="87">
        <v>42517</v>
      </c>
      <c r="G623" s="91"/>
      <c r="H623" s="86"/>
      <c r="J623" s="86"/>
    </row>
    <row r="624" spans="1:10" x14ac:dyDescent="0.25">
      <c r="A624" s="87">
        <v>42518</v>
      </c>
      <c r="G624" s="91"/>
      <c r="H624" s="86"/>
      <c r="J624" s="86"/>
    </row>
    <row r="625" spans="1:10" x14ac:dyDescent="0.25">
      <c r="A625" s="87">
        <v>42519</v>
      </c>
      <c r="G625" s="91"/>
      <c r="H625" s="86"/>
      <c r="J625" s="86"/>
    </row>
    <row r="626" spans="1:10" x14ac:dyDescent="0.25">
      <c r="A626" s="87">
        <v>42520</v>
      </c>
      <c r="G626" s="91"/>
      <c r="H626" s="86"/>
      <c r="J626" s="86"/>
    </row>
    <row r="627" spans="1:10" x14ac:dyDescent="0.25">
      <c r="A627" s="87">
        <v>42521</v>
      </c>
      <c r="G627" s="91"/>
      <c r="H627" s="86"/>
      <c r="J627" s="86"/>
    </row>
    <row r="628" spans="1:10" x14ac:dyDescent="0.25">
      <c r="A628" s="87">
        <v>42522</v>
      </c>
      <c r="G628" s="91"/>
      <c r="H628" s="86"/>
      <c r="J628" s="86"/>
    </row>
    <row r="629" spans="1:10" x14ac:dyDescent="0.25">
      <c r="A629" s="87">
        <v>42523</v>
      </c>
      <c r="G629" s="91"/>
      <c r="H629" s="86"/>
      <c r="J629" s="86"/>
    </row>
    <row r="630" spans="1:10" x14ac:dyDescent="0.25">
      <c r="A630" s="87">
        <v>42524</v>
      </c>
      <c r="G630" s="91"/>
      <c r="H630" s="86"/>
      <c r="J630" s="86"/>
    </row>
    <row r="631" spans="1:10" x14ac:dyDescent="0.25">
      <c r="A631" s="87">
        <v>42525</v>
      </c>
      <c r="G631" s="91"/>
      <c r="H631" s="86"/>
      <c r="J631" s="86"/>
    </row>
    <row r="632" spans="1:10" x14ac:dyDescent="0.25">
      <c r="A632" s="87">
        <v>42526</v>
      </c>
      <c r="G632" s="91"/>
      <c r="H632" s="86"/>
      <c r="J632" s="86"/>
    </row>
    <row r="633" spans="1:10" x14ac:dyDescent="0.25">
      <c r="A633" s="87">
        <v>42527</v>
      </c>
      <c r="G633" s="91"/>
      <c r="H633" s="86"/>
      <c r="J633" s="86"/>
    </row>
    <row r="634" spans="1:10" x14ac:dyDescent="0.25">
      <c r="A634" s="87">
        <v>42528</v>
      </c>
      <c r="G634" s="91"/>
      <c r="H634" s="86"/>
      <c r="J634" s="86"/>
    </row>
    <row r="635" spans="1:10" x14ac:dyDescent="0.25">
      <c r="A635" s="87">
        <v>42529</v>
      </c>
      <c r="G635" s="91"/>
      <c r="H635" s="86"/>
      <c r="J635" s="86"/>
    </row>
    <row r="636" spans="1:10" x14ac:dyDescent="0.25">
      <c r="A636" s="87">
        <v>42530</v>
      </c>
      <c r="G636" s="91"/>
      <c r="H636" s="86"/>
      <c r="J636" s="86"/>
    </row>
    <row r="637" spans="1:10" x14ac:dyDescent="0.25">
      <c r="A637" s="87">
        <v>42531</v>
      </c>
      <c r="G637" s="91"/>
      <c r="H637" s="86"/>
      <c r="J637" s="86"/>
    </row>
    <row r="638" spans="1:10" x14ac:dyDescent="0.25">
      <c r="A638" s="87">
        <v>42532</v>
      </c>
      <c r="G638" s="91"/>
      <c r="H638" s="86"/>
      <c r="J638" s="86"/>
    </row>
    <row r="639" spans="1:10" x14ac:dyDescent="0.25">
      <c r="A639" s="87">
        <v>42533</v>
      </c>
      <c r="G639" s="91"/>
      <c r="H639" s="86"/>
      <c r="J639" s="86"/>
    </row>
    <row r="640" spans="1:10" x14ac:dyDescent="0.25">
      <c r="A640" s="87">
        <v>42534</v>
      </c>
      <c r="G640" s="91"/>
      <c r="H640" s="86"/>
      <c r="J640" s="86"/>
    </row>
    <row r="641" spans="1:10" x14ac:dyDescent="0.25">
      <c r="A641" s="87">
        <v>42535</v>
      </c>
      <c r="G641" s="91"/>
      <c r="H641" s="86"/>
      <c r="J641" s="86"/>
    </row>
    <row r="642" spans="1:10" x14ac:dyDescent="0.25">
      <c r="A642" s="87">
        <v>42536</v>
      </c>
      <c r="G642" s="91"/>
      <c r="H642" s="86"/>
      <c r="J642" s="86"/>
    </row>
    <row r="643" spans="1:10" x14ac:dyDescent="0.25">
      <c r="A643" s="87">
        <v>42537</v>
      </c>
      <c r="G643" s="91"/>
      <c r="H643" s="86"/>
      <c r="J643" s="86"/>
    </row>
    <row r="644" spans="1:10" x14ac:dyDescent="0.25">
      <c r="A644" s="87">
        <v>42538</v>
      </c>
      <c r="G644" s="91"/>
      <c r="H644" s="86"/>
      <c r="J644" s="86"/>
    </row>
    <row r="645" spans="1:10" x14ac:dyDescent="0.25">
      <c r="A645" s="87">
        <v>42539</v>
      </c>
      <c r="G645" s="91"/>
      <c r="H645" s="86"/>
      <c r="J645" s="86"/>
    </row>
    <row r="646" spans="1:10" x14ac:dyDescent="0.25">
      <c r="A646" s="87">
        <v>42540</v>
      </c>
      <c r="G646" s="91"/>
      <c r="H646" s="86"/>
      <c r="J646" s="86"/>
    </row>
    <row r="647" spans="1:10" x14ac:dyDescent="0.25">
      <c r="A647" s="87">
        <v>42541</v>
      </c>
      <c r="G647" s="91"/>
      <c r="H647" s="86"/>
      <c r="J647" s="86"/>
    </row>
    <row r="648" spans="1:10" x14ac:dyDescent="0.25">
      <c r="A648" s="87">
        <v>42542</v>
      </c>
      <c r="G648" s="91"/>
      <c r="H648" s="86"/>
      <c r="J648" s="86"/>
    </row>
    <row r="649" spans="1:10" x14ac:dyDescent="0.25">
      <c r="A649" s="87">
        <v>42543</v>
      </c>
      <c r="G649" s="91"/>
      <c r="H649" s="86"/>
      <c r="J649" s="86"/>
    </row>
    <row r="650" spans="1:10" x14ac:dyDescent="0.25">
      <c r="A650" s="87">
        <v>42544</v>
      </c>
      <c r="G650" s="91"/>
      <c r="H650" s="86"/>
      <c r="J650" s="86"/>
    </row>
    <row r="651" spans="1:10" x14ac:dyDescent="0.25">
      <c r="A651" s="87">
        <v>42545</v>
      </c>
      <c r="G651" s="91"/>
      <c r="H651" s="86"/>
      <c r="J651" s="86"/>
    </row>
    <row r="652" spans="1:10" x14ac:dyDescent="0.25">
      <c r="A652" s="87">
        <v>42546</v>
      </c>
      <c r="G652" s="91"/>
      <c r="H652" s="86"/>
      <c r="J652" s="86"/>
    </row>
    <row r="653" spans="1:10" x14ac:dyDescent="0.25">
      <c r="A653" s="87">
        <v>42547</v>
      </c>
      <c r="G653" s="91"/>
      <c r="H653" s="86"/>
      <c r="J653" s="86"/>
    </row>
    <row r="654" spans="1:10" x14ac:dyDescent="0.25">
      <c r="A654" s="87">
        <v>42548</v>
      </c>
      <c r="G654" s="91"/>
      <c r="H654" s="86"/>
      <c r="J654" s="86"/>
    </row>
    <row r="655" spans="1:10" x14ac:dyDescent="0.25">
      <c r="A655" s="87">
        <v>42549</v>
      </c>
      <c r="G655" s="91"/>
      <c r="H655" s="86"/>
      <c r="J655" s="86"/>
    </row>
    <row r="656" spans="1:10" x14ac:dyDescent="0.25">
      <c r="A656" s="87">
        <v>42550</v>
      </c>
      <c r="G656" s="91"/>
      <c r="H656" s="86"/>
      <c r="J656" s="86"/>
    </row>
    <row r="657" spans="1:10" x14ac:dyDescent="0.25">
      <c r="A657" s="87">
        <v>42551</v>
      </c>
      <c r="G657" s="91"/>
      <c r="H657" s="86"/>
      <c r="J657" s="86"/>
    </row>
    <row r="658" spans="1:10" x14ac:dyDescent="0.25">
      <c r="A658" s="87">
        <v>42552</v>
      </c>
      <c r="G658" s="91"/>
      <c r="H658" s="86"/>
      <c r="J658" s="86"/>
    </row>
    <row r="659" spans="1:10" x14ac:dyDescent="0.25">
      <c r="A659" s="87">
        <v>42553</v>
      </c>
      <c r="G659" s="91"/>
      <c r="H659" s="86"/>
      <c r="J659" s="86"/>
    </row>
    <row r="660" spans="1:10" x14ac:dyDescent="0.25">
      <c r="A660" s="87">
        <v>42554</v>
      </c>
      <c r="G660" s="91"/>
      <c r="H660" s="86"/>
      <c r="J660" s="86"/>
    </row>
    <row r="661" spans="1:10" x14ac:dyDescent="0.25">
      <c r="A661" s="87">
        <v>42555</v>
      </c>
      <c r="G661" s="91"/>
      <c r="H661" s="86"/>
      <c r="J661" s="86"/>
    </row>
    <row r="662" spans="1:10" x14ac:dyDescent="0.25">
      <c r="A662" s="87">
        <v>42556</v>
      </c>
      <c r="G662" s="91"/>
      <c r="H662" s="86"/>
      <c r="J662" s="86"/>
    </row>
    <row r="663" spans="1:10" x14ac:dyDescent="0.25">
      <c r="A663" s="87">
        <v>42557</v>
      </c>
      <c r="G663" s="91"/>
      <c r="H663" s="86"/>
      <c r="J663" s="86"/>
    </row>
    <row r="664" spans="1:10" x14ac:dyDescent="0.25">
      <c r="A664" s="87">
        <v>42558</v>
      </c>
      <c r="G664" s="91"/>
      <c r="H664" s="86"/>
      <c r="J664" s="86"/>
    </row>
    <row r="665" spans="1:10" x14ac:dyDescent="0.25">
      <c r="A665" s="87">
        <v>42559</v>
      </c>
      <c r="G665" s="91"/>
      <c r="H665" s="86"/>
      <c r="J665" s="86"/>
    </row>
    <row r="666" spans="1:10" x14ac:dyDescent="0.25">
      <c r="A666" s="87">
        <v>42560</v>
      </c>
      <c r="G666" s="91"/>
      <c r="H666" s="86"/>
      <c r="J666" s="86"/>
    </row>
    <row r="667" spans="1:10" x14ac:dyDescent="0.25">
      <c r="A667" s="87">
        <v>42561</v>
      </c>
      <c r="G667" s="91"/>
      <c r="H667" s="86"/>
      <c r="J667" s="86"/>
    </row>
    <row r="668" spans="1:10" x14ac:dyDescent="0.25">
      <c r="A668" s="87">
        <v>42562</v>
      </c>
      <c r="G668" s="91"/>
      <c r="H668" s="86"/>
      <c r="J668" s="86"/>
    </row>
    <row r="669" spans="1:10" x14ac:dyDescent="0.25">
      <c r="A669" s="87">
        <v>42563</v>
      </c>
      <c r="G669" s="91"/>
      <c r="H669" s="86"/>
      <c r="J669" s="86"/>
    </row>
    <row r="670" spans="1:10" x14ac:dyDescent="0.25">
      <c r="A670" s="87">
        <v>42564</v>
      </c>
      <c r="G670" s="91"/>
      <c r="H670" s="86"/>
      <c r="J670" s="86"/>
    </row>
    <row r="671" spans="1:10" x14ac:dyDescent="0.25">
      <c r="A671" s="87">
        <v>42565</v>
      </c>
      <c r="G671" s="91"/>
      <c r="H671" s="86"/>
      <c r="J671" s="86"/>
    </row>
    <row r="672" spans="1:10" x14ac:dyDescent="0.25">
      <c r="A672" s="87">
        <v>42566</v>
      </c>
      <c r="G672" s="91"/>
      <c r="H672" s="86"/>
      <c r="J672" s="86"/>
    </row>
    <row r="673" spans="1:10" x14ac:dyDescent="0.25">
      <c r="A673" s="87">
        <v>42567</v>
      </c>
      <c r="G673" s="91"/>
      <c r="H673" s="86"/>
      <c r="J673" s="86"/>
    </row>
    <row r="674" spans="1:10" x14ac:dyDescent="0.25">
      <c r="A674" s="87">
        <v>42568</v>
      </c>
      <c r="G674" s="91"/>
      <c r="H674" s="86"/>
      <c r="J674" s="86"/>
    </row>
    <row r="675" spans="1:10" x14ac:dyDescent="0.25">
      <c r="A675" s="87">
        <v>42569</v>
      </c>
      <c r="G675" s="91"/>
      <c r="H675" s="86"/>
      <c r="J675" s="86"/>
    </row>
    <row r="676" spans="1:10" x14ac:dyDescent="0.25">
      <c r="A676" s="87">
        <v>42570</v>
      </c>
      <c r="G676" s="91"/>
      <c r="H676" s="86"/>
      <c r="J676" s="86"/>
    </row>
    <row r="677" spans="1:10" x14ac:dyDescent="0.25">
      <c r="A677" s="87">
        <v>42571</v>
      </c>
      <c r="G677" s="91"/>
      <c r="H677" s="86"/>
      <c r="J677" s="86"/>
    </row>
    <row r="678" spans="1:10" x14ac:dyDescent="0.25">
      <c r="A678" s="87">
        <v>42572</v>
      </c>
      <c r="G678" s="91"/>
      <c r="H678" s="86"/>
      <c r="J678" s="86"/>
    </row>
    <row r="679" spans="1:10" x14ac:dyDescent="0.25">
      <c r="A679" s="87">
        <v>42573</v>
      </c>
      <c r="G679" s="91"/>
      <c r="H679" s="86"/>
      <c r="J679" s="86"/>
    </row>
    <row r="680" spans="1:10" x14ac:dyDescent="0.25">
      <c r="A680" s="87">
        <v>42574</v>
      </c>
      <c r="G680" s="91"/>
      <c r="H680" s="86"/>
      <c r="J680" s="86"/>
    </row>
    <row r="681" spans="1:10" x14ac:dyDescent="0.25">
      <c r="A681" s="87">
        <v>42575</v>
      </c>
      <c r="G681" s="91"/>
      <c r="H681" s="86"/>
      <c r="J681" s="86"/>
    </row>
    <row r="682" spans="1:10" x14ac:dyDescent="0.25">
      <c r="A682" s="87">
        <v>42576</v>
      </c>
      <c r="G682" s="91"/>
      <c r="H682" s="86"/>
      <c r="J682" s="86"/>
    </row>
    <row r="683" spans="1:10" x14ac:dyDescent="0.25">
      <c r="A683" s="87">
        <v>42577</v>
      </c>
      <c r="G683" s="91"/>
      <c r="H683" s="86"/>
      <c r="J683" s="86"/>
    </row>
    <row r="684" spans="1:10" x14ac:dyDescent="0.25">
      <c r="A684" s="87">
        <v>42578</v>
      </c>
      <c r="G684" s="91"/>
      <c r="H684" s="86"/>
      <c r="J684" s="86"/>
    </row>
    <row r="685" spans="1:10" x14ac:dyDescent="0.25">
      <c r="A685" s="87">
        <v>42579</v>
      </c>
      <c r="G685" s="91"/>
      <c r="H685" s="86"/>
      <c r="J685" s="86"/>
    </row>
    <row r="686" spans="1:10" x14ac:dyDescent="0.25">
      <c r="A686" s="87">
        <v>42580</v>
      </c>
      <c r="G686" s="91"/>
      <c r="H686" s="86"/>
      <c r="J686" s="86"/>
    </row>
    <row r="687" spans="1:10" x14ac:dyDescent="0.25">
      <c r="A687" s="87">
        <v>42581</v>
      </c>
      <c r="G687" s="91"/>
      <c r="H687" s="86"/>
      <c r="J687" s="86"/>
    </row>
    <row r="688" spans="1:10" x14ac:dyDescent="0.25">
      <c r="A688" s="87">
        <v>42582</v>
      </c>
      <c r="G688" s="91"/>
      <c r="H688" s="86"/>
      <c r="J688" s="86"/>
    </row>
    <row r="689" spans="1:10" x14ac:dyDescent="0.25">
      <c r="A689" s="87">
        <v>42583</v>
      </c>
      <c r="G689" s="91"/>
      <c r="H689" s="86"/>
      <c r="J689" s="86"/>
    </row>
    <row r="690" spans="1:10" x14ac:dyDescent="0.25">
      <c r="A690" s="87">
        <v>42584</v>
      </c>
      <c r="G690" s="91"/>
      <c r="H690" s="86"/>
      <c r="J690" s="86"/>
    </row>
    <row r="691" spans="1:10" x14ac:dyDescent="0.25">
      <c r="A691" s="87">
        <v>42585</v>
      </c>
      <c r="G691" s="91"/>
      <c r="H691" s="86"/>
      <c r="J691" s="86"/>
    </row>
    <row r="692" spans="1:10" x14ac:dyDescent="0.25">
      <c r="A692" s="87">
        <v>42586</v>
      </c>
      <c r="G692" s="91"/>
      <c r="H692" s="86"/>
      <c r="J692" s="86"/>
    </row>
    <row r="693" spans="1:10" x14ac:dyDescent="0.25">
      <c r="A693" s="87">
        <v>42587</v>
      </c>
      <c r="G693" s="91"/>
      <c r="H693" s="86"/>
      <c r="J693" s="86"/>
    </row>
    <row r="694" spans="1:10" x14ac:dyDescent="0.25">
      <c r="A694" s="87">
        <v>42588</v>
      </c>
      <c r="G694" s="91"/>
      <c r="H694" s="86"/>
      <c r="J694" s="86"/>
    </row>
    <row r="695" spans="1:10" x14ac:dyDescent="0.25">
      <c r="A695" s="87">
        <v>42589</v>
      </c>
      <c r="G695" s="91"/>
      <c r="H695" s="86"/>
      <c r="J695" s="86"/>
    </row>
    <row r="696" spans="1:10" x14ac:dyDescent="0.25">
      <c r="A696" s="87">
        <v>42590</v>
      </c>
      <c r="G696" s="91"/>
      <c r="H696" s="86"/>
      <c r="J696" s="86"/>
    </row>
    <row r="697" spans="1:10" x14ac:dyDescent="0.25">
      <c r="A697" s="87">
        <v>42591</v>
      </c>
      <c r="G697" s="91"/>
      <c r="H697" s="86"/>
      <c r="J697" s="86"/>
    </row>
    <row r="698" spans="1:10" x14ac:dyDescent="0.25">
      <c r="A698" s="87">
        <v>42592</v>
      </c>
      <c r="G698" s="91"/>
      <c r="H698" s="86"/>
      <c r="J698" s="86"/>
    </row>
    <row r="699" spans="1:10" x14ac:dyDescent="0.25">
      <c r="A699" s="87">
        <v>42593</v>
      </c>
      <c r="G699" s="91"/>
      <c r="H699" s="86"/>
      <c r="J699" s="86"/>
    </row>
    <row r="700" spans="1:10" x14ac:dyDescent="0.25">
      <c r="A700" s="87">
        <v>42594</v>
      </c>
      <c r="G700" s="91"/>
      <c r="H700" s="86"/>
      <c r="J700" s="86"/>
    </row>
    <row r="701" spans="1:10" x14ac:dyDescent="0.25">
      <c r="A701" s="87">
        <v>42595</v>
      </c>
      <c r="G701" s="91"/>
      <c r="H701" s="86"/>
      <c r="J701" s="86"/>
    </row>
    <row r="702" spans="1:10" x14ac:dyDescent="0.25">
      <c r="A702" s="87">
        <v>42596</v>
      </c>
      <c r="G702" s="91"/>
      <c r="H702" s="86"/>
      <c r="J702" s="86"/>
    </row>
    <row r="703" spans="1:10" x14ac:dyDescent="0.25">
      <c r="A703" s="87">
        <v>42597</v>
      </c>
      <c r="G703" s="91"/>
      <c r="H703" s="86"/>
      <c r="J703" s="86"/>
    </row>
    <row r="704" spans="1:10" x14ac:dyDescent="0.25">
      <c r="A704" s="87">
        <v>42598</v>
      </c>
      <c r="G704" s="91"/>
      <c r="H704" s="86"/>
      <c r="J704" s="86"/>
    </row>
    <row r="705" spans="1:10" x14ac:dyDescent="0.25">
      <c r="A705" s="87">
        <v>42599</v>
      </c>
      <c r="G705" s="91"/>
      <c r="H705" s="86"/>
      <c r="J705" s="86"/>
    </row>
    <row r="706" spans="1:10" x14ac:dyDescent="0.25">
      <c r="A706" s="87">
        <v>42600</v>
      </c>
      <c r="G706" s="91"/>
      <c r="H706" s="86"/>
      <c r="J706" s="86"/>
    </row>
    <row r="707" spans="1:10" x14ac:dyDescent="0.25">
      <c r="A707" s="87">
        <v>42601</v>
      </c>
      <c r="G707" s="91"/>
      <c r="H707" s="86"/>
      <c r="J707" s="86"/>
    </row>
    <row r="708" spans="1:10" x14ac:dyDescent="0.25">
      <c r="A708" s="87">
        <v>42602</v>
      </c>
      <c r="G708" s="91"/>
      <c r="H708" s="86"/>
      <c r="J708" s="86"/>
    </row>
    <row r="709" spans="1:10" x14ac:dyDescent="0.25">
      <c r="A709" s="87">
        <v>42603</v>
      </c>
      <c r="G709" s="91"/>
      <c r="H709" s="86"/>
      <c r="J709" s="86"/>
    </row>
    <row r="710" spans="1:10" x14ac:dyDescent="0.25">
      <c r="A710" s="87">
        <v>42604</v>
      </c>
      <c r="G710" s="91"/>
      <c r="H710" s="86"/>
      <c r="J710" s="86"/>
    </row>
    <row r="711" spans="1:10" x14ac:dyDescent="0.25">
      <c r="A711" s="87">
        <v>42605</v>
      </c>
      <c r="G711" s="91"/>
      <c r="H711" s="86"/>
      <c r="J711" s="86"/>
    </row>
    <row r="712" spans="1:10" x14ac:dyDescent="0.25">
      <c r="A712" s="87">
        <v>42606</v>
      </c>
      <c r="G712" s="91"/>
      <c r="H712" s="86"/>
      <c r="J712" s="86"/>
    </row>
    <row r="713" spans="1:10" x14ac:dyDescent="0.25">
      <c r="A713" s="87">
        <v>42607</v>
      </c>
      <c r="G713" s="91"/>
      <c r="H713" s="86"/>
      <c r="J713" s="86"/>
    </row>
    <row r="714" spans="1:10" x14ac:dyDescent="0.25">
      <c r="A714" s="87">
        <v>42608</v>
      </c>
      <c r="G714" s="91"/>
      <c r="H714" s="86"/>
      <c r="J714" s="86"/>
    </row>
    <row r="715" spans="1:10" x14ac:dyDescent="0.25">
      <c r="A715" s="87">
        <v>42609</v>
      </c>
      <c r="G715" s="91"/>
      <c r="H715" s="86"/>
      <c r="J715" s="86"/>
    </row>
    <row r="716" spans="1:10" x14ac:dyDescent="0.25">
      <c r="A716" s="87">
        <v>42610</v>
      </c>
      <c r="G716" s="91"/>
      <c r="H716" s="86"/>
      <c r="J716" s="86"/>
    </row>
    <row r="717" spans="1:10" x14ac:dyDescent="0.25">
      <c r="A717" s="87">
        <v>42611</v>
      </c>
      <c r="G717" s="91"/>
      <c r="H717" s="86"/>
      <c r="J717" s="86"/>
    </row>
    <row r="718" spans="1:10" x14ac:dyDescent="0.25">
      <c r="A718" s="87">
        <v>42612</v>
      </c>
      <c r="G718" s="91"/>
      <c r="H718" s="86"/>
      <c r="J718" s="86"/>
    </row>
    <row r="719" spans="1:10" x14ac:dyDescent="0.25">
      <c r="A719" s="87">
        <v>42613</v>
      </c>
      <c r="G719" s="91"/>
      <c r="H719" s="86"/>
      <c r="J719" s="86"/>
    </row>
    <row r="720" spans="1:10" x14ac:dyDescent="0.25">
      <c r="A720" s="87">
        <v>42614</v>
      </c>
      <c r="G720" s="91"/>
      <c r="H720" s="86"/>
      <c r="J720" s="86"/>
    </row>
    <row r="721" spans="1:10" x14ac:dyDescent="0.25">
      <c r="A721" s="87">
        <v>42615</v>
      </c>
      <c r="G721" s="91"/>
      <c r="H721" s="86"/>
      <c r="J721" s="86"/>
    </row>
    <row r="722" spans="1:10" x14ac:dyDescent="0.25">
      <c r="A722" s="87">
        <v>42616</v>
      </c>
      <c r="G722" s="91"/>
      <c r="H722" s="86"/>
      <c r="J722" s="86"/>
    </row>
    <row r="723" spans="1:10" x14ac:dyDescent="0.25">
      <c r="A723" s="87">
        <v>42617</v>
      </c>
      <c r="G723" s="91"/>
      <c r="H723" s="86"/>
      <c r="J723" s="86"/>
    </row>
    <row r="724" spans="1:10" x14ac:dyDescent="0.25">
      <c r="A724" s="87">
        <v>42618</v>
      </c>
      <c r="G724" s="91"/>
      <c r="H724" s="86"/>
      <c r="J724" s="86"/>
    </row>
    <row r="725" spans="1:10" x14ac:dyDescent="0.25">
      <c r="A725" s="87">
        <v>42619</v>
      </c>
      <c r="G725" s="91"/>
      <c r="H725" s="86"/>
      <c r="J725" s="86"/>
    </row>
    <row r="726" spans="1:10" x14ac:dyDescent="0.25">
      <c r="A726" s="87">
        <v>42620</v>
      </c>
      <c r="G726" s="91"/>
      <c r="H726" s="86"/>
      <c r="J726" s="86"/>
    </row>
    <row r="727" spans="1:10" x14ac:dyDescent="0.25">
      <c r="A727" s="87">
        <v>42621</v>
      </c>
      <c r="G727" s="91"/>
      <c r="H727" s="86"/>
      <c r="J727" s="86"/>
    </row>
    <row r="728" spans="1:10" x14ac:dyDescent="0.25">
      <c r="A728" s="87">
        <v>42622</v>
      </c>
      <c r="G728" s="91"/>
      <c r="H728" s="86"/>
      <c r="J728" s="86"/>
    </row>
    <row r="729" spans="1:10" x14ac:dyDescent="0.25">
      <c r="A729" s="87">
        <v>42623</v>
      </c>
      <c r="G729" s="91"/>
      <c r="H729" s="86"/>
      <c r="J729" s="86"/>
    </row>
    <row r="730" spans="1:10" x14ac:dyDescent="0.25">
      <c r="A730" s="87">
        <v>42624</v>
      </c>
      <c r="G730" s="91"/>
      <c r="H730" s="86"/>
      <c r="J730" s="86"/>
    </row>
    <row r="731" spans="1:10" x14ac:dyDescent="0.25">
      <c r="A731" s="87">
        <v>42625</v>
      </c>
      <c r="G731" s="91"/>
      <c r="H731" s="86"/>
      <c r="J731" s="86"/>
    </row>
    <row r="732" spans="1:10" x14ac:dyDescent="0.25">
      <c r="A732" s="87">
        <v>42626</v>
      </c>
      <c r="G732" s="91"/>
      <c r="H732" s="86"/>
      <c r="J732" s="86"/>
    </row>
    <row r="733" spans="1:10" x14ac:dyDescent="0.25">
      <c r="A733" s="87">
        <v>42627</v>
      </c>
      <c r="G733" s="91"/>
      <c r="H733" s="86"/>
      <c r="J733" s="86"/>
    </row>
    <row r="734" spans="1:10" x14ac:dyDescent="0.25">
      <c r="A734" s="87">
        <v>42628</v>
      </c>
      <c r="G734" s="91"/>
      <c r="H734" s="86"/>
      <c r="J734" s="86"/>
    </row>
    <row r="735" spans="1:10" x14ac:dyDescent="0.25">
      <c r="A735" s="87">
        <v>42629</v>
      </c>
      <c r="G735" s="91"/>
      <c r="H735" s="86"/>
      <c r="J735" s="86"/>
    </row>
    <row r="736" spans="1:10" x14ac:dyDescent="0.25">
      <c r="A736" s="87">
        <v>42630</v>
      </c>
      <c r="G736" s="91"/>
      <c r="H736" s="86"/>
      <c r="J736" s="86"/>
    </row>
    <row r="737" spans="1:10" x14ac:dyDescent="0.25">
      <c r="A737" s="87">
        <v>42631</v>
      </c>
      <c r="G737" s="91"/>
      <c r="H737" s="86"/>
      <c r="J737" s="86"/>
    </row>
    <row r="738" spans="1:10" x14ac:dyDescent="0.25">
      <c r="A738" s="87">
        <v>42632</v>
      </c>
      <c r="G738" s="91"/>
      <c r="H738" s="86"/>
      <c r="J738" s="86"/>
    </row>
    <row r="739" spans="1:10" x14ac:dyDescent="0.25">
      <c r="A739" s="87">
        <v>42633</v>
      </c>
      <c r="G739" s="91"/>
      <c r="H739" s="86"/>
      <c r="J739" s="86"/>
    </row>
    <row r="740" spans="1:10" x14ac:dyDescent="0.25">
      <c r="A740" s="87">
        <v>42634</v>
      </c>
      <c r="G740" s="91"/>
      <c r="H740" s="86"/>
      <c r="J740" s="86"/>
    </row>
    <row r="741" spans="1:10" x14ac:dyDescent="0.25">
      <c r="A741" s="87">
        <v>42635</v>
      </c>
      <c r="G741" s="91"/>
      <c r="H741" s="86"/>
      <c r="J741" s="86"/>
    </row>
    <row r="742" spans="1:10" x14ac:dyDescent="0.25">
      <c r="A742" s="87">
        <v>42636</v>
      </c>
      <c r="G742" s="91"/>
      <c r="H742" s="86"/>
      <c r="J742" s="86"/>
    </row>
    <row r="743" spans="1:10" x14ac:dyDescent="0.25">
      <c r="A743" s="87">
        <v>42637</v>
      </c>
      <c r="G743" s="91"/>
      <c r="H743" s="86"/>
      <c r="J743" s="86"/>
    </row>
    <row r="744" spans="1:10" x14ac:dyDescent="0.25">
      <c r="A744" s="87">
        <v>42638</v>
      </c>
      <c r="G744" s="91"/>
      <c r="H744" s="86"/>
      <c r="J744" s="86"/>
    </row>
    <row r="745" spans="1:10" x14ac:dyDescent="0.25">
      <c r="A745" s="87">
        <v>42639</v>
      </c>
      <c r="G745" s="91"/>
      <c r="H745" s="86"/>
      <c r="J745" s="86"/>
    </row>
    <row r="746" spans="1:10" x14ac:dyDescent="0.25">
      <c r="A746" s="87">
        <v>42640</v>
      </c>
      <c r="G746" s="91"/>
      <c r="H746" s="86"/>
      <c r="J746" s="86"/>
    </row>
    <row r="747" spans="1:10" x14ac:dyDescent="0.25">
      <c r="A747" s="87">
        <v>42641</v>
      </c>
      <c r="G747" s="91"/>
      <c r="H747" s="86"/>
      <c r="J747" s="86"/>
    </row>
    <row r="748" spans="1:10" x14ac:dyDescent="0.25">
      <c r="A748" s="87">
        <v>42642</v>
      </c>
      <c r="G748" s="91"/>
      <c r="H748" s="86"/>
      <c r="J748" s="86"/>
    </row>
    <row r="749" spans="1:10" x14ac:dyDescent="0.25">
      <c r="A749" s="87">
        <v>42643</v>
      </c>
      <c r="G749" s="91"/>
      <c r="H749" s="86"/>
      <c r="J749" s="86"/>
    </row>
    <row r="750" spans="1:10" x14ac:dyDescent="0.25">
      <c r="A750" s="87">
        <v>42644</v>
      </c>
      <c r="G750" s="91"/>
      <c r="H750" s="86"/>
      <c r="J750" s="86"/>
    </row>
    <row r="751" spans="1:10" x14ac:dyDescent="0.25">
      <c r="A751" s="87">
        <v>42645</v>
      </c>
      <c r="G751" s="91"/>
      <c r="H751" s="86"/>
      <c r="J751" s="86"/>
    </row>
    <row r="752" spans="1:10" x14ac:dyDescent="0.25">
      <c r="A752" s="87">
        <v>42646</v>
      </c>
      <c r="G752" s="91"/>
      <c r="H752" s="86"/>
      <c r="J752" s="86"/>
    </row>
    <row r="753" spans="1:10" x14ac:dyDescent="0.25">
      <c r="A753" s="87">
        <v>42647</v>
      </c>
      <c r="G753" s="91"/>
      <c r="H753" s="86"/>
      <c r="J753" s="86"/>
    </row>
    <row r="754" spans="1:10" x14ac:dyDescent="0.25">
      <c r="A754" s="87">
        <v>42648</v>
      </c>
      <c r="G754" s="91"/>
      <c r="H754" s="86"/>
      <c r="J754" s="86"/>
    </row>
    <row r="755" spans="1:10" x14ac:dyDescent="0.25">
      <c r="A755" s="87">
        <v>42649</v>
      </c>
      <c r="G755" s="91"/>
      <c r="H755" s="86"/>
      <c r="J755" s="86"/>
    </row>
    <row r="756" spans="1:10" x14ac:dyDescent="0.25">
      <c r="A756" s="87">
        <v>42650</v>
      </c>
      <c r="G756" s="91"/>
      <c r="H756" s="86"/>
      <c r="J756" s="86"/>
    </row>
    <row r="757" spans="1:10" x14ac:dyDescent="0.25">
      <c r="A757" s="87">
        <v>42651</v>
      </c>
      <c r="G757" s="91"/>
      <c r="H757" s="86"/>
      <c r="J757" s="86"/>
    </row>
    <row r="758" spans="1:10" x14ac:dyDescent="0.25">
      <c r="A758" s="87">
        <v>42652</v>
      </c>
      <c r="G758" s="91"/>
      <c r="H758" s="86"/>
      <c r="J758" s="86"/>
    </row>
    <row r="759" spans="1:10" x14ac:dyDescent="0.25">
      <c r="A759" s="87">
        <v>42653</v>
      </c>
      <c r="G759" s="91"/>
      <c r="H759" s="86"/>
      <c r="J759" s="86"/>
    </row>
    <row r="760" spans="1:10" x14ac:dyDescent="0.25">
      <c r="A760" s="87">
        <v>42654</v>
      </c>
      <c r="G760" s="91"/>
      <c r="H760" s="86"/>
      <c r="J760" s="86"/>
    </row>
    <row r="761" spans="1:10" x14ac:dyDescent="0.25">
      <c r="A761" s="87">
        <v>42655</v>
      </c>
      <c r="G761" s="91"/>
      <c r="H761" s="86"/>
      <c r="J761" s="86"/>
    </row>
    <row r="762" spans="1:10" x14ac:dyDescent="0.25">
      <c r="A762" s="87">
        <v>42656</v>
      </c>
      <c r="G762" s="91"/>
      <c r="H762" s="86"/>
      <c r="J762" s="86"/>
    </row>
    <row r="763" spans="1:10" x14ac:dyDescent="0.25">
      <c r="A763" s="87">
        <v>42657</v>
      </c>
      <c r="G763" s="91"/>
      <c r="H763" s="86"/>
      <c r="J763" s="86"/>
    </row>
    <row r="764" spans="1:10" x14ac:dyDescent="0.25">
      <c r="A764" s="87">
        <v>42658</v>
      </c>
      <c r="G764" s="91"/>
      <c r="H764" s="86"/>
      <c r="J764" s="86"/>
    </row>
    <row r="765" spans="1:10" x14ac:dyDescent="0.25">
      <c r="A765" s="87">
        <v>42659</v>
      </c>
      <c r="G765" s="91"/>
      <c r="H765" s="86"/>
      <c r="J765" s="86"/>
    </row>
    <row r="766" spans="1:10" x14ac:dyDescent="0.25">
      <c r="A766" s="87">
        <v>42660</v>
      </c>
      <c r="G766" s="91"/>
      <c r="H766" s="86"/>
      <c r="J766" s="86"/>
    </row>
    <row r="767" spans="1:10" x14ac:dyDescent="0.25">
      <c r="A767" s="87">
        <v>42661</v>
      </c>
      <c r="G767" s="91"/>
      <c r="H767" s="86"/>
      <c r="J767" s="86"/>
    </row>
    <row r="768" spans="1:10" x14ac:dyDescent="0.25">
      <c r="A768" s="87">
        <v>42662</v>
      </c>
      <c r="G768" s="91"/>
      <c r="H768" s="86"/>
      <c r="J768" s="86"/>
    </row>
    <row r="769" spans="1:10" x14ac:dyDescent="0.25">
      <c r="A769" s="87">
        <v>42663</v>
      </c>
      <c r="G769" s="91"/>
      <c r="H769" s="86"/>
      <c r="J769" s="86"/>
    </row>
    <row r="770" spans="1:10" x14ac:dyDescent="0.25">
      <c r="A770" s="87">
        <v>42664</v>
      </c>
      <c r="G770" s="91"/>
      <c r="H770" s="86"/>
      <c r="J770" s="86"/>
    </row>
    <row r="771" spans="1:10" x14ac:dyDescent="0.25">
      <c r="A771" s="87">
        <v>42665</v>
      </c>
      <c r="G771" s="91"/>
      <c r="H771" s="86"/>
      <c r="J771" s="86"/>
    </row>
    <row r="772" spans="1:10" x14ac:dyDescent="0.25">
      <c r="A772" s="87">
        <v>42666</v>
      </c>
      <c r="G772" s="91"/>
      <c r="H772" s="86"/>
      <c r="J772" s="86"/>
    </row>
    <row r="773" spans="1:10" x14ac:dyDescent="0.25">
      <c r="A773" s="87">
        <v>42667</v>
      </c>
      <c r="G773" s="91"/>
      <c r="H773" s="86"/>
      <c r="J773" s="86"/>
    </row>
    <row r="774" spans="1:10" x14ac:dyDescent="0.25">
      <c r="A774" s="87">
        <v>42668</v>
      </c>
      <c r="G774" s="91"/>
      <c r="H774" s="86"/>
      <c r="J774" s="86"/>
    </row>
    <row r="775" spans="1:10" x14ac:dyDescent="0.25">
      <c r="A775" s="87">
        <v>42669</v>
      </c>
      <c r="G775" s="91"/>
      <c r="H775" s="86"/>
      <c r="J775" s="86"/>
    </row>
    <row r="776" spans="1:10" x14ac:dyDescent="0.25">
      <c r="A776" s="87">
        <v>42670</v>
      </c>
      <c r="G776" s="91"/>
      <c r="H776" s="86"/>
      <c r="J776" s="86"/>
    </row>
    <row r="777" spans="1:10" x14ac:dyDescent="0.25">
      <c r="A777" s="87">
        <v>42671</v>
      </c>
      <c r="G777" s="91"/>
      <c r="H777" s="86"/>
      <c r="J777" s="86"/>
    </row>
    <row r="778" spans="1:10" x14ac:dyDescent="0.25">
      <c r="A778" s="87">
        <v>42672</v>
      </c>
      <c r="G778" s="91"/>
      <c r="H778" s="86"/>
      <c r="J778" s="86"/>
    </row>
    <row r="779" spans="1:10" x14ac:dyDescent="0.25">
      <c r="A779" s="87">
        <v>42673</v>
      </c>
      <c r="G779" s="91"/>
      <c r="H779" s="86"/>
      <c r="J779" s="86"/>
    </row>
    <row r="780" spans="1:10" x14ac:dyDescent="0.25">
      <c r="A780" s="87">
        <v>42674</v>
      </c>
      <c r="G780" s="91"/>
      <c r="H780" s="86"/>
      <c r="J780" s="86"/>
    </row>
    <row r="781" spans="1:10" x14ac:dyDescent="0.25">
      <c r="A781" s="87">
        <v>42675</v>
      </c>
      <c r="G781" s="91"/>
      <c r="H781" s="86"/>
      <c r="J781" s="86"/>
    </row>
    <row r="782" spans="1:10" x14ac:dyDescent="0.25">
      <c r="A782" s="87">
        <v>42676</v>
      </c>
      <c r="G782" s="91"/>
      <c r="H782" s="86"/>
      <c r="J782" s="86"/>
    </row>
    <row r="783" spans="1:10" x14ac:dyDescent="0.25">
      <c r="A783" s="87">
        <v>42677</v>
      </c>
      <c r="G783" s="91"/>
      <c r="H783" s="86"/>
      <c r="J783" s="86"/>
    </row>
    <row r="784" spans="1:10" x14ac:dyDescent="0.25">
      <c r="A784" s="87">
        <v>42678</v>
      </c>
      <c r="G784" s="91"/>
      <c r="H784" s="86"/>
      <c r="J784" s="86"/>
    </row>
    <row r="785" spans="1:10" x14ac:dyDescent="0.25">
      <c r="A785" s="87">
        <v>42679</v>
      </c>
      <c r="G785" s="91"/>
      <c r="H785" s="86"/>
      <c r="J785" s="86"/>
    </row>
    <row r="786" spans="1:10" x14ac:dyDescent="0.25">
      <c r="A786" s="87">
        <v>42680</v>
      </c>
      <c r="G786" s="91"/>
      <c r="H786" s="86"/>
      <c r="J786" s="86"/>
    </row>
    <row r="787" spans="1:10" x14ac:dyDescent="0.25">
      <c r="A787" s="87">
        <v>42681</v>
      </c>
      <c r="G787" s="91"/>
      <c r="H787" s="86"/>
      <c r="J787" s="86"/>
    </row>
    <row r="788" spans="1:10" x14ac:dyDescent="0.25">
      <c r="A788" s="87">
        <v>42682</v>
      </c>
      <c r="G788" s="91"/>
      <c r="H788" s="86"/>
      <c r="J788" s="86"/>
    </row>
    <row r="789" spans="1:10" x14ac:dyDescent="0.25">
      <c r="A789" s="87">
        <v>42683</v>
      </c>
      <c r="G789" s="91"/>
      <c r="H789" s="86"/>
      <c r="J789" s="86"/>
    </row>
    <row r="790" spans="1:10" x14ac:dyDescent="0.25">
      <c r="A790" s="87">
        <v>42684</v>
      </c>
      <c r="G790" s="91"/>
      <c r="H790" s="86"/>
      <c r="J790" s="86"/>
    </row>
    <row r="791" spans="1:10" x14ac:dyDescent="0.25">
      <c r="A791" s="87">
        <v>42685</v>
      </c>
      <c r="G791" s="91"/>
      <c r="H791" s="86"/>
      <c r="J791" s="86"/>
    </row>
    <row r="792" spans="1:10" x14ac:dyDescent="0.25">
      <c r="A792" s="87">
        <v>42686</v>
      </c>
      <c r="G792" s="91"/>
      <c r="H792" s="86"/>
      <c r="J792" s="86"/>
    </row>
    <row r="793" spans="1:10" x14ac:dyDescent="0.25">
      <c r="A793" s="87">
        <v>42687</v>
      </c>
      <c r="G793" s="91"/>
      <c r="H793" s="86"/>
      <c r="J793" s="86"/>
    </row>
    <row r="794" spans="1:10" x14ac:dyDescent="0.25">
      <c r="A794" s="87">
        <v>42688</v>
      </c>
      <c r="G794" s="91"/>
      <c r="H794" s="86"/>
      <c r="J794" s="86"/>
    </row>
    <row r="795" spans="1:10" x14ac:dyDescent="0.25">
      <c r="A795" s="87">
        <v>42689</v>
      </c>
      <c r="G795" s="91"/>
      <c r="H795" s="86"/>
      <c r="J795" s="86"/>
    </row>
    <row r="796" spans="1:10" x14ac:dyDescent="0.25">
      <c r="A796" s="87">
        <v>42690</v>
      </c>
      <c r="G796" s="91"/>
      <c r="H796" s="86"/>
      <c r="J796" s="86"/>
    </row>
    <row r="797" spans="1:10" x14ac:dyDescent="0.25">
      <c r="A797" s="87">
        <v>42691</v>
      </c>
      <c r="G797" s="91"/>
      <c r="H797" s="86"/>
      <c r="J797" s="86"/>
    </row>
    <row r="798" spans="1:10" x14ac:dyDescent="0.25">
      <c r="A798" s="87">
        <v>42692</v>
      </c>
      <c r="G798" s="91"/>
      <c r="H798" s="86"/>
      <c r="J798" s="86"/>
    </row>
    <row r="799" spans="1:10" x14ac:dyDescent="0.25">
      <c r="A799" s="87">
        <v>42693</v>
      </c>
      <c r="G799" s="91"/>
      <c r="H799" s="86"/>
      <c r="J799" s="86"/>
    </row>
    <row r="800" spans="1:10" x14ac:dyDescent="0.25">
      <c r="A800" s="87">
        <v>42694</v>
      </c>
      <c r="G800" s="91"/>
      <c r="H800" s="86"/>
      <c r="J800" s="86"/>
    </row>
    <row r="801" spans="1:10" x14ac:dyDescent="0.25">
      <c r="A801" s="87">
        <v>42695</v>
      </c>
      <c r="G801" s="91"/>
      <c r="H801" s="86"/>
      <c r="J801" s="86"/>
    </row>
    <row r="802" spans="1:10" x14ac:dyDescent="0.25">
      <c r="A802" s="87">
        <v>42696</v>
      </c>
      <c r="G802" s="91"/>
      <c r="H802" s="86"/>
      <c r="J802" s="86"/>
    </row>
    <row r="803" spans="1:10" x14ac:dyDescent="0.25">
      <c r="A803" s="87">
        <v>42697</v>
      </c>
      <c r="G803" s="91"/>
      <c r="H803" s="86"/>
      <c r="J803" s="86"/>
    </row>
    <row r="804" spans="1:10" x14ac:dyDescent="0.25">
      <c r="A804" s="87">
        <v>42698</v>
      </c>
      <c r="G804" s="91"/>
      <c r="H804" s="86"/>
      <c r="J804" s="86"/>
    </row>
    <row r="805" spans="1:10" x14ac:dyDescent="0.25">
      <c r="A805" s="87">
        <v>42699</v>
      </c>
      <c r="G805" s="91"/>
      <c r="H805" s="86"/>
      <c r="J805" s="86"/>
    </row>
    <row r="806" spans="1:10" x14ac:dyDescent="0.25">
      <c r="A806" s="87">
        <v>42700</v>
      </c>
      <c r="G806" s="91"/>
      <c r="H806" s="86"/>
      <c r="J806" s="86"/>
    </row>
    <row r="807" spans="1:10" x14ac:dyDescent="0.25">
      <c r="A807" s="87">
        <v>42701</v>
      </c>
      <c r="G807" s="91"/>
      <c r="H807" s="86"/>
      <c r="J807" s="86"/>
    </row>
    <row r="808" spans="1:10" x14ac:dyDescent="0.25">
      <c r="A808" s="87">
        <v>42702</v>
      </c>
      <c r="G808" s="91"/>
      <c r="H808" s="86"/>
      <c r="J808" s="86"/>
    </row>
    <row r="809" spans="1:10" x14ac:dyDescent="0.25">
      <c r="A809" s="87">
        <v>42703</v>
      </c>
      <c r="G809" s="91"/>
      <c r="H809" s="86"/>
      <c r="J809" s="86"/>
    </row>
    <row r="810" spans="1:10" x14ac:dyDescent="0.25">
      <c r="A810" s="87">
        <v>42704</v>
      </c>
      <c r="G810" s="91"/>
      <c r="H810" s="86"/>
      <c r="J810" s="86"/>
    </row>
    <row r="811" spans="1:10" x14ac:dyDescent="0.25">
      <c r="A811" s="87">
        <v>42705</v>
      </c>
      <c r="G811" s="91"/>
      <c r="H811" s="86"/>
      <c r="J811" s="86"/>
    </row>
    <row r="812" spans="1:10" x14ac:dyDescent="0.25">
      <c r="A812" s="87">
        <v>42706</v>
      </c>
      <c r="G812" s="91"/>
      <c r="H812" s="86"/>
      <c r="J812" s="86"/>
    </row>
    <row r="813" spans="1:10" x14ac:dyDescent="0.25">
      <c r="A813" s="87">
        <v>42707</v>
      </c>
      <c r="G813" s="91"/>
      <c r="H813" s="86"/>
      <c r="J813" s="86"/>
    </row>
    <row r="814" spans="1:10" x14ac:dyDescent="0.25">
      <c r="A814" s="87">
        <v>42708</v>
      </c>
      <c r="G814" s="91"/>
      <c r="H814" s="86"/>
      <c r="J814" s="86"/>
    </row>
    <row r="815" spans="1:10" x14ac:dyDescent="0.25">
      <c r="A815" s="87">
        <v>42709</v>
      </c>
      <c r="G815" s="91"/>
      <c r="H815" s="86"/>
      <c r="J815" s="86"/>
    </row>
    <row r="816" spans="1:10" x14ac:dyDescent="0.25">
      <c r="A816" s="87">
        <v>42710</v>
      </c>
      <c r="G816" s="91"/>
      <c r="H816" s="86"/>
      <c r="J816" s="86"/>
    </row>
    <row r="817" spans="1:10" x14ac:dyDescent="0.25">
      <c r="A817" s="87">
        <v>42711</v>
      </c>
      <c r="G817" s="91"/>
      <c r="H817" s="86"/>
      <c r="J817" s="86"/>
    </row>
    <row r="818" spans="1:10" x14ac:dyDescent="0.25">
      <c r="A818" s="87">
        <v>42712</v>
      </c>
      <c r="G818" s="91"/>
      <c r="H818" s="86"/>
      <c r="J818" s="86"/>
    </row>
    <row r="819" spans="1:10" x14ac:dyDescent="0.25">
      <c r="A819" s="87">
        <v>42713</v>
      </c>
      <c r="G819" s="91"/>
      <c r="H819" s="86"/>
      <c r="J819" s="86"/>
    </row>
    <row r="820" spans="1:10" x14ac:dyDescent="0.25">
      <c r="A820" s="87">
        <v>42714</v>
      </c>
      <c r="G820" s="91"/>
      <c r="H820" s="86"/>
      <c r="J820" s="86"/>
    </row>
    <row r="821" spans="1:10" x14ac:dyDescent="0.25">
      <c r="A821" s="87">
        <v>42715</v>
      </c>
      <c r="G821" s="91"/>
      <c r="H821" s="86"/>
      <c r="J821" s="86"/>
    </row>
    <row r="822" spans="1:10" x14ac:dyDescent="0.25">
      <c r="A822" s="87">
        <v>42716</v>
      </c>
      <c r="G822" s="91"/>
      <c r="H822" s="86"/>
      <c r="J822" s="86"/>
    </row>
    <row r="823" spans="1:10" x14ac:dyDescent="0.25">
      <c r="A823" s="87">
        <v>42717</v>
      </c>
      <c r="G823" s="91"/>
      <c r="H823" s="86"/>
      <c r="J823" s="86"/>
    </row>
    <row r="824" spans="1:10" x14ac:dyDescent="0.25">
      <c r="A824" s="87">
        <v>42718</v>
      </c>
      <c r="G824" s="91"/>
      <c r="H824" s="86"/>
      <c r="J824" s="86"/>
    </row>
    <row r="825" spans="1:10" x14ac:dyDescent="0.25">
      <c r="A825" s="87">
        <v>42719</v>
      </c>
      <c r="G825" s="91"/>
      <c r="H825" s="86"/>
      <c r="J825" s="86"/>
    </row>
    <row r="826" spans="1:10" x14ac:dyDescent="0.25">
      <c r="A826" s="87">
        <v>42720</v>
      </c>
      <c r="G826" s="91"/>
      <c r="H826" s="86"/>
      <c r="J826" s="86"/>
    </row>
    <row r="827" spans="1:10" x14ac:dyDescent="0.25">
      <c r="A827" s="87">
        <v>42721</v>
      </c>
      <c r="G827" s="91"/>
      <c r="H827" s="86"/>
      <c r="J827" s="86"/>
    </row>
    <row r="828" spans="1:10" x14ac:dyDescent="0.25">
      <c r="A828" s="87">
        <v>42722</v>
      </c>
      <c r="G828" s="91"/>
      <c r="H828" s="86"/>
      <c r="J828" s="86"/>
    </row>
    <row r="829" spans="1:10" x14ac:dyDescent="0.25">
      <c r="A829" s="87">
        <v>42723</v>
      </c>
      <c r="G829" s="91"/>
      <c r="H829" s="86"/>
      <c r="J829" s="86"/>
    </row>
    <row r="830" spans="1:10" x14ac:dyDescent="0.25">
      <c r="A830" s="87">
        <v>42724</v>
      </c>
      <c r="G830" s="91"/>
      <c r="H830" s="86"/>
      <c r="J830" s="86"/>
    </row>
    <row r="831" spans="1:10" x14ac:dyDescent="0.25">
      <c r="A831" s="87">
        <v>42725</v>
      </c>
      <c r="G831" s="91"/>
      <c r="H831" s="86"/>
      <c r="J831" s="86"/>
    </row>
    <row r="832" spans="1:10" x14ac:dyDescent="0.25">
      <c r="A832" s="87">
        <v>42726</v>
      </c>
      <c r="G832" s="91"/>
      <c r="H832" s="86"/>
      <c r="J832" s="86"/>
    </row>
    <row r="833" spans="1:10" x14ac:dyDescent="0.25">
      <c r="A833" s="87">
        <v>42727</v>
      </c>
      <c r="G833" s="91"/>
      <c r="H833" s="86"/>
      <c r="J833" s="86"/>
    </row>
    <row r="834" spans="1:10" x14ac:dyDescent="0.25">
      <c r="A834" s="87">
        <v>42728</v>
      </c>
      <c r="G834" s="91"/>
      <c r="H834" s="86"/>
      <c r="J834" s="86"/>
    </row>
    <row r="835" spans="1:10" x14ac:dyDescent="0.25">
      <c r="A835" s="87">
        <v>42729</v>
      </c>
      <c r="G835" s="91"/>
      <c r="H835" s="86"/>
      <c r="J835" s="86"/>
    </row>
    <row r="836" spans="1:10" x14ac:dyDescent="0.25">
      <c r="A836" s="87">
        <v>42730</v>
      </c>
      <c r="G836" s="91"/>
      <c r="H836" s="86"/>
      <c r="J836" s="86"/>
    </row>
    <row r="837" spans="1:10" x14ac:dyDescent="0.25">
      <c r="A837" s="87">
        <v>42731</v>
      </c>
      <c r="G837" s="91"/>
      <c r="H837" s="86"/>
      <c r="J837" s="86"/>
    </row>
    <row r="838" spans="1:10" x14ac:dyDescent="0.25">
      <c r="A838" s="87">
        <v>42732</v>
      </c>
      <c r="G838" s="91"/>
      <c r="H838" s="86"/>
      <c r="J838" s="86"/>
    </row>
    <row r="839" spans="1:10" x14ac:dyDescent="0.25">
      <c r="A839" s="87">
        <v>42733</v>
      </c>
      <c r="G839" s="91"/>
      <c r="H839" s="86"/>
      <c r="J839" s="86"/>
    </row>
    <row r="840" spans="1:10" x14ac:dyDescent="0.25">
      <c r="A840" s="87">
        <v>42734</v>
      </c>
      <c r="G840" s="91"/>
      <c r="H840" s="86"/>
      <c r="J840" s="86"/>
    </row>
    <row r="841" spans="1:10" x14ac:dyDescent="0.25">
      <c r="A841" s="87">
        <v>42735</v>
      </c>
      <c r="G841" s="91"/>
      <c r="H841" s="86"/>
      <c r="J841" s="86"/>
    </row>
    <row r="842" spans="1:10" x14ac:dyDescent="0.25">
      <c r="A842" s="87">
        <v>42736</v>
      </c>
      <c r="G842" s="91"/>
      <c r="H842" s="86"/>
      <c r="J842" s="86"/>
    </row>
    <row r="843" spans="1:10" x14ac:dyDescent="0.25">
      <c r="A843" s="87">
        <v>42737</v>
      </c>
      <c r="G843" s="91"/>
      <c r="H843" s="86"/>
      <c r="J843" s="86"/>
    </row>
    <row r="844" spans="1:10" x14ac:dyDescent="0.25">
      <c r="A844" s="87">
        <v>42738</v>
      </c>
      <c r="G844" s="91"/>
      <c r="H844" s="86"/>
      <c r="J844" s="86"/>
    </row>
    <row r="845" spans="1:10" x14ac:dyDescent="0.25">
      <c r="A845" s="87">
        <v>42739</v>
      </c>
      <c r="G845" s="91"/>
      <c r="H845" s="86"/>
      <c r="J845" s="86"/>
    </row>
    <row r="846" spans="1:10" x14ac:dyDescent="0.25">
      <c r="A846" s="87">
        <v>42740</v>
      </c>
      <c r="G846" s="91"/>
      <c r="H846" s="86"/>
      <c r="J846" s="86"/>
    </row>
    <row r="847" spans="1:10" x14ac:dyDescent="0.25">
      <c r="A847" s="87">
        <v>42741</v>
      </c>
      <c r="G847" s="91"/>
      <c r="H847" s="86"/>
      <c r="J847" s="86"/>
    </row>
    <row r="848" spans="1:10" x14ac:dyDescent="0.25">
      <c r="A848" s="87">
        <v>42742</v>
      </c>
      <c r="G848" s="91"/>
      <c r="H848" s="86"/>
      <c r="J848" s="86"/>
    </row>
    <row r="849" spans="1:10" x14ac:dyDescent="0.25">
      <c r="A849" s="87">
        <v>42743</v>
      </c>
      <c r="G849" s="91"/>
      <c r="H849" s="86"/>
      <c r="J849" s="86"/>
    </row>
    <row r="850" spans="1:10" x14ac:dyDescent="0.25">
      <c r="A850" s="87">
        <v>42744</v>
      </c>
      <c r="G850" s="91"/>
      <c r="H850" s="86"/>
      <c r="J850" s="86"/>
    </row>
    <row r="851" spans="1:10" x14ac:dyDescent="0.25">
      <c r="A851" s="87">
        <v>42745</v>
      </c>
      <c r="G851" s="91"/>
      <c r="H851" s="86"/>
      <c r="J851" s="86"/>
    </row>
    <row r="852" spans="1:10" x14ac:dyDescent="0.25">
      <c r="A852" s="87">
        <v>42746</v>
      </c>
      <c r="G852" s="91"/>
      <c r="H852" s="86"/>
      <c r="J852" s="86"/>
    </row>
    <row r="853" spans="1:10" x14ac:dyDescent="0.25">
      <c r="A853" s="87">
        <v>42747</v>
      </c>
      <c r="G853" s="91"/>
      <c r="H853" s="86"/>
      <c r="J853" s="86"/>
    </row>
    <row r="854" spans="1:10" x14ac:dyDescent="0.25">
      <c r="A854" s="87">
        <v>42748</v>
      </c>
      <c r="G854" s="91"/>
      <c r="H854" s="86"/>
      <c r="J854" s="86"/>
    </row>
    <row r="855" spans="1:10" x14ac:dyDescent="0.25">
      <c r="A855" s="87">
        <v>42749</v>
      </c>
      <c r="G855" s="91"/>
      <c r="H855" s="86"/>
      <c r="J855" s="86"/>
    </row>
    <row r="856" spans="1:10" x14ac:dyDescent="0.25">
      <c r="A856" s="87">
        <v>42750</v>
      </c>
      <c r="G856" s="91"/>
      <c r="H856" s="86"/>
      <c r="J856" s="86"/>
    </row>
    <row r="857" spans="1:10" x14ac:dyDescent="0.25">
      <c r="A857" s="87">
        <v>42751</v>
      </c>
      <c r="G857" s="91"/>
      <c r="H857" s="86"/>
      <c r="J857" s="86"/>
    </row>
    <row r="858" spans="1:10" x14ac:dyDescent="0.25">
      <c r="A858" s="87">
        <v>42752</v>
      </c>
      <c r="G858" s="91"/>
      <c r="H858" s="86"/>
      <c r="J858" s="86"/>
    </row>
    <row r="859" spans="1:10" x14ac:dyDescent="0.25">
      <c r="A859" s="87">
        <v>42753</v>
      </c>
      <c r="G859" s="91"/>
      <c r="H859" s="86"/>
      <c r="J859" s="86"/>
    </row>
    <row r="860" spans="1:10" x14ac:dyDescent="0.25">
      <c r="A860" s="87">
        <v>42754</v>
      </c>
      <c r="G860" s="91"/>
      <c r="H860" s="86"/>
      <c r="J860" s="86"/>
    </row>
    <row r="861" spans="1:10" x14ac:dyDescent="0.25">
      <c r="A861" s="87">
        <v>42755</v>
      </c>
      <c r="G861" s="91"/>
      <c r="H861" s="86"/>
      <c r="J861" s="86"/>
    </row>
    <row r="862" spans="1:10" x14ac:dyDescent="0.25">
      <c r="A862" s="87">
        <v>42756</v>
      </c>
      <c r="G862" s="91"/>
      <c r="H862" s="86"/>
      <c r="J862" s="86"/>
    </row>
    <row r="863" spans="1:10" x14ac:dyDescent="0.25">
      <c r="A863" s="87">
        <v>42757</v>
      </c>
      <c r="G863" s="91"/>
      <c r="H863" s="86"/>
      <c r="J863" s="86"/>
    </row>
    <row r="864" spans="1:10" x14ac:dyDescent="0.25">
      <c r="A864" s="87">
        <v>42758</v>
      </c>
      <c r="G864" s="91"/>
      <c r="H864" s="86"/>
      <c r="J864" s="86"/>
    </row>
    <row r="865" spans="1:10" x14ac:dyDescent="0.25">
      <c r="A865" s="87">
        <v>42759</v>
      </c>
      <c r="G865" s="91"/>
      <c r="H865" s="86"/>
      <c r="J865" s="86"/>
    </row>
    <row r="866" spans="1:10" x14ac:dyDescent="0.25">
      <c r="A866" s="87">
        <v>42760</v>
      </c>
      <c r="G866" s="91"/>
      <c r="H866" s="86"/>
      <c r="J866" s="86"/>
    </row>
    <row r="867" spans="1:10" x14ac:dyDescent="0.25">
      <c r="A867" s="87">
        <v>42761</v>
      </c>
      <c r="G867" s="91"/>
      <c r="H867" s="86"/>
      <c r="J867" s="86"/>
    </row>
    <row r="868" spans="1:10" x14ac:dyDescent="0.25">
      <c r="A868" s="87">
        <v>42762</v>
      </c>
      <c r="G868" s="91"/>
      <c r="H868" s="86"/>
      <c r="J868" s="86"/>
    </row>
    <row r="869" spans="1:10" x14ac:dyDescent="0.25">
      <c r="A869" s="87">
        <v>42763</v>
      </c>
      <c r="G869" s="91"/>
      <c r="H869" s="86"/>
      <c r="J869" s="86"/>
    </row>
    <row r="870" spans="1:10" x14ac:dyDescent="0.25">
      <c r="A870" s="87">
        <v>42764</v>
      </c>
      <c r="G870" s="91"/>
      <c r="H870" s="86"/>
      <c r="J870" s="86"/>
    </row>
    <row r="871" spans="1:10" x14ac:dyDescent="0.25">
      <c r="A871" s="87">
        <v>42765</v>
      </c>
      <c r="G871" s="91"/>
      <c r="H871" s="86"/>
      <c r="J871" s="86"/>
    </row>
    <row r="872" spans="1:10" x14ac:dyDescent="0.25">
      <c r="A872" s="87">
        <v>42766</v>
      </c>
      <c r="G872" s="91"/>
      <c r="H872" s="86"/>
      <c r="J872" s="86"/>
    </row>
    <row r="873" spans="1:10" x14ac:dyDescent="0.25">
      <c r="A873" s="87">
        <v>42767</v>
      </c>
      <c r="G873" s="91"/>
      <c r="H873" s="86"/>
      <c r="J873" s="86"/>
    </row>
    <row r="874" spans="1:10" x14ac:dyDescent="0.25">
      <c r="A874" s="87">
        <v>42768</v>
      </c>
      <c r="G874" s="91"/>
      <c r="H874" s="86"/>
      <c r="J874" s="86"/>
    </row>
    <row r="875" spans="1:10" x14ac:dyDescent="0.25">
      <c r="A875" s="87">
        <v>42769</v>
      </c>
      <c r="G875" s="91"/>
      <c r="H875" s="86"/>
      <c r="J875" s="86"/>
    </row>
    <row r="876" spans="1:10" x14ac:dyDescent="0.25">
      <c r="A876" s="87">
        <v>42770</v>
      </c>
      <c r="G876" s="91"/>
      <c r="H876" s="86"/>
      <c r="J876" s="86"/>
    </row>
    <row r="877" spans="1:10" x14ac:dyDescent="0.25">
      <c r="A877" s="87">
        <v>42771</v>
      </c>
      <c r="G877" s="91"/>
      <c r="H877" s="86"/>
      <c r="J877" s="86"/>
    </row>
    <row r="878" spans="1:10" x14ac:dyDescent="0.25">
      <c r="A878" s="87">
        <v>42772</v>
      </c>
      <c r="G878" s="91"/>
      <c r="H878" s="86"/>
      <c r="J878" s="86"/>
    </row>
    <row r="879" spans="1:10" x14ac:dyDescent="0.25">
      <c r="A879" s="87">
        <v>42773</v>
      </c>
      <c r="G879" s="91"/>
      <c r="H879" s="86"/>
      <c r="J879" s="86"/>
    </row>
    <row r="880" spans="1:10" x14ac:dyDescent="0.25">
      <c r="A880" s="87">
        <v>42774</v>
      </c>
      <c r="G880" s="91"/>
      <c r="H880" s="86"/>
      <c r="J880" s="86"/>
    </row>
    <row r="881" spans="1:10" x14ac:dyDescent="0.25">
      <c r="A881" s="87">
        <v>42775</v>
      </c>
      <c r="G881" s="91"/>
      <c r="H881" s="86"/>
      <c r="J881" s="86"/>
    </row>
    <row r="882" spans="1:10" x14ac:dyDescent="0.25">
      <c r="A882" s="87">
        <v>42776</v>
      </c>
      <c r="G882" s="91"/>
      <c r="H882" s="86"/>
      <c r="J882" s="86"/>
    </row>
    <row r="883" spans="1:10" x14ac:dyDescent="0.25">
      <c r="A883" s="87">
        <v>42777</v>
      </c>
      <c r="G883" s="91"/>
      <c r="H883" s="86"/>
      <c r="J883" s="86"/>
    </row>
    <row r="884" spans="1:10" x14ac:dyDescent="0.25">
      <c r="A884" s="87">
        <v>42778</v>
      </c>
      <c r="G884" s="91"/>
      <c r="H884" s="86"/>
      <c r="J884" s="86"/>
    </row>
    <row r="885" spans="1:10" x14ac:dyDescent="0.25">
      <c r="A885" s="87">
        <v>42779</v>
      </c>
      <c r="G885" s="91"/>
      <c r="H885" s="86"/>
      <c r="J885" s="86"/>
    </row>
    <row r="886" spans="1:10" x14ac:dyDescent="0.25">
      <c r="A886" s="87">
        <v>42780</v>
      </c>
      <c r="G886" s="91"/>
      <c r="H886" s="86"/>
      <c r="J886" s="86"/>
    </row>
    <row r="887" spans="1:10" x14ac:dyDescent="0.25">
      <c r="A887" s="87">
        <v>42781</v>
      </c>
      <c r="G887" s="91"/>
      <c r="H887" s="86"/>
      <c r="J887" s="86"/>
    </row>
    <row r="888" spans="1:10" x14ac:dyDescent="0.25">
      <c r="A888" s="87">
        <v>42782</v>
      </c>
      <c r="G888" s="91"/>
      <c r="H888" s="86"/>
      <c r="J888" s="86"/>
    </row>
    <row r="889" spans="1:10" x14ac:dyDescent="0.25">
      <c r="A889" s="87">
        <v>42783</v>
      </c>
      <c r="G889" s="91"/>
      <c r="H889" s="86"/>
      <c r="J889" s="86"/>
    </row>
    <row r="890" spans="1:10" x14ac:dyDescent="0.25">
      <c r="A890" s="87">
        <v>42784</v>
      </c>
      <c r="G890" s="91"/>
      <c r="H890" s="86"/>
      <c r="J890" s="86"/>
    </row>
    <row r="891" spans="1:10" x14ac:dyDescent="0.25">
      <c r="A891" s="87">
        <v>42785</v>
      </c>
      <c r="G891" s="91"/>
      <c r="H891" s="86"/>
      <c r="J891" s="86"/>
    </row>
    <row r="892" spans="1:10" x14ac:dyDescent="0.25">
      <c r="A892" s="87">
        <v>42786</v>
      </c>
      <c r="G892" s="91"/>
      <c r="H892" s="86"/>
      <c r="J892" s="86"/>
    </row>
    <row r="893" spans="1:10" x14ac:dyDescent="0.25">
      <c r="A893" s="87">
        <v>42787</v>
      </c>
      <c r="G893" s="91"/>
      <c r="H893" s="86"/>
      <c r="J893" s="86"/>
    </row>
    <row r="894" spans="1:10" x14ac:dyDescent="0.25">
      <c r="A894" s="87">
        <v>42788</v>
      </c>
      <c r="G894" s="91"/>
      <c r="H894" s="86"/>
      <c r="J894" s="86"/>
    </row>
    <row r="895" spans="1:10" x14ac:dyDescent="0.25">
      <c r="A895" s="87">
        <v>42789</v>
      </c>
      <c r="G895" s="91"/>
      <c r="H895" s="86"/>
      <c r="J895" s="86"/>
    </row>
    <row r="896" spans="1:10" x14ac:dyDescent="0.25">
      <c r="A896" s="87">
        <v>42790</v>
      </c>
      <c r="G896" s="91"/>
      <c r="H896" s="86"/>
      <c r="J896" s="86"/>
    </row>
    <row r="897" spans="1:10" x14ac:dyDescent="0.25">
      <c r="A897" s="87">
        <v>42791</v>
      </c>
      <c r="G897" s="91"/>
      <c r="H897" s="86"/>
      <c r="J897" s="86"/>
    </row>
    <row r="898" spans="1:10" x14ac:dyDescent="0.25">
      <c r="A898" s="87">
        <v>42792</v>
      </c>
      <c r="G898" s="91"/>
      <c r="H898" s="86"/>
      <c r="J898" s="86"/>
    </row>
    <row r="899" spans="1:10" x14ac:dyDescent="0.25">
      <c r="A899" s="87">
        <v>42793</v>
      </c>
      <c r="G899" s="91"/>
      <c r="H899" s="86"/>
      <c r="J899" s="86"/>
    </row>
    <row r="900" spans="1:10" x14ac:dyDescent="0.25">
      <c r="A900" s="87">
        <v>42794</v>
      </c>
      <c r="G900" s="91"/>
      <c r="H900" s="86"/>
      <c r="J900" s="86"/>
    </row>
    <row r="901" spans="1:10" x14ac:dyDescent="0.25">
      <c r="A901" s="87">
        <v>42795</v>
      </c>
      <c r="G901" s="91"/>
      <c r="H901" s="86"/>
      <c r="J901" s="86"/>
    </row>
    <row r="902" spans="1:10" x14ac:dyDescent="0.25">
      <c r="A902" s="87">
        <v>42796</v>
      </c>
      <c r="G902" s="91"/>
      <c r="H902" s="86"/>
      <c r="J902" s="86"/>
    </row>
    <row r="903" spans="1:10" x14ac:dyDescent="0.25">
      <c r="A903" s="87">
        <v>42797</v>
      </c>
      <c r="G903" s="91"/>
      <c r="H903" s="86"/>
      <c r="J903" s="86"/>
    </row>
    <row r="904" spans="1:10" x14ac:dyDescent="0.25">
      <c r="A904" s="87">
        <v>42798</v>
      </c>
      <c r="G904" s="91"/>
      <c r="H904" s="86"/>
      <c r="J904" s="86"/>
    </row>
    <row r="905" spans="1:10" x14ac:dyDescent="0.25">
      <c r="A905" s="87">
        <v>42799</v>
      </c>
      <c r="G905" s="91"/>
      <c r="H905" s="86"/>
      <c r="J905" s="86"/>
    </row>
    <row r="906" spans="1:10" x14ac:dyDescent="0.25">
      <c r="A906" s="87">
        <v>42800</v>
      </c>
      <c r="G906" s="91"/>
      <c r="H906" s="86"/>
      <c r="J906" s="86"/>
    </row>
    <row r="907" spans="1:10" x14ac:dyDescent="0.25">
      <c r="A907" s="87">
        <v>42801</v>
      </c>
      <c r="G907" s="91"/>
      <c r="H907" s="86"/>
      <c r="J907" s="86"/>
    </row>
    <row r="908" spans="1:10" x14ac:dyDescent="0.25">
      <c r="A908" s="87">
        <v>42802</v>
      </c>
      <c r="G908" s="91"/>
      <c r="H908" s="86"/>
      <c r="J908" s="86"/>
    </row>
    <row r="909" spans="1:10" x14ac:dyDescent="0.25">
      <c r="A909" s="87">
        <v>42803</v>
      </c>
      <c r="G909" s="91"/>
      <c r="H909" s="86"/>
      <c r="J909" s="86"/>
    </row>
    <row r="910" spans="1:10" x14ac:dyDescent="0.25">
      <c r="A910" s="87">
        <v>42804</v>
      </c>
      <c r="G910" s="91"/>
      <c r="H910" s="86"/>
      <c r="J910" s="86"/>
    </row>
    <row r="911" spans="1:10" x14ac:dyDescent="0.25">
      <c r="A911" s="87">
        <v>42805</v>
      </c>
      <c r="G911" s="91"/>
      <c r="H911" s="86"/>
      <c r="J911" s="86"/>
    </row>
    <row r="912" spans="1:10" x14ac:dyDescent="0.25">
      <c r="A912" s="87">
        <v>42806</v>
      </c>
      <c r="G912" s="91"/>
      <c r="H912" s="86"/>
      <c r="J912" s="86"/>
    </row>
    <row r="913" spans="1:10" x14ac:dyDescent="0.25">
      <c r="A913" s="87">
        <v>42807</v>
      </c>
      <c r="G913" s="91"/>
      <c r="H913" s="86"/>
      <c r="J913" s="86"/>
    </row>
    <row r="914" spans="1:10" x14ac:dyDescent="0.25">
      <c r="A914" s="87">
        <v>42808</v>
      </c>
      <c r="G914" s="91"/>
      <c r="H914" s="86"/>
      <c r="J914" s="86"/>
    </row>
    <row r="915" spans="1:10" x14ac:dyDescent="0.25">
      <c r="A915" s="87">
        <v>42809</v>
      </c>
      <c r="G915" s="91"/>
      <c r="H915" s="86"/>
      <c r="J915" s="86"/>
    </row>
    <row r="916" spans="1:10" x14ac:dyDescent="0.25">
      <c r="A916" s="87">
        <v>42810</v>
      </c>
      <c r="G916" s="91"/>
      <c r="H916" s="86"/>
      <c r="J916" s="86"/>
    </row>
    <row r="917" spans="1:10" x14ac:dyDescent="0.25">
      <c r="A917" s="87">
        <v>42811</v>
      </c>
      <c r="G917" s="91"/>
      <c r="H917" s="86"/>
      <c r="J917" s="86"/>
    </row>
    <row r="918" spans="1:10" x14ac:dyDescent="0.25">
      <c r="A918" s="87">
        <v>42812</v>
      </c>
      <c r="G918" s="91"/>
      <c r="H918" s="86"/>
      <c r="J918" s="86"/>
    </row>
    <row r="919" spans="1:10" x14ac:dyDescent="0.25">
      <c r="A919" s="87">
        <v>42813</v>
      </c>
      <c r="G919" s="91"/>
      <c r="H919" s="86"/>
      <c r="J919" s="86"/>
    </row>
    <row r="920" spans="1:10" x14ac:dyDescent="0.25">
      <c r="A920" s="87">
        <v>42814</v>
      </c>
      <c r="G920" s="91"/>
      <c r="H920" s="86"/>
      <c r="J920" s="86"/>
    </row>
    <row r="921" spans="1:10" x14ac:dyDescent="0.25">
      <c r="A921" s="87">
        <v>42815</v>
      </c>
      <c r="G921" s="91"/>
      <c r="H921" s="86"/>
      <c r="J921" s="86"/>
    </row>
    <row r="922" spans="1:10" x14ac:dyDescent="0.25">
      <c r="A922" s="87">
        <v>42816</v>
      </c>
      <c r="G922" s="91"/>
      <c r="H922" s="86"/>
      <c r="J922" s="86"/>
    </row>
    <row r="923" spans="1:10" x14ac:dyDescent="0.25">
      <c r="A923" s="87">
        <v>42817</v>
      </c>
      <c r="G923" s="91"/>
      <c r="H923" s="86"/>
      <c r="J923" s="86"/>
    </row>
    <row r="924" spans="1:10" x14ac:dyDescent="0.25">
      <c r="A924" s="87">
        <v>42818</v>
      </c>
      <c r="G924" s="91"/>
      <c r="H924" s="86"/>
      <c r="J924" s="86"/>
    </row>
    <row r="925" spans="1:10" x14ac:dyDescent="0.25">
      <c r="A925" s="87">
        <v>42819</v>
      </c>
      <c r="G925" s="91"/>
      <c r="H925" s="86"/>
      <c r="J925" s="86"/>
    </row>
    <row r="926" spans="1:10" x14ac:dyDescent="0.25">
      <c r="A926" s="87">
        <v>42820</v>
      </c>
      <c r="G926" s="91"/>
      <c r="H926" s="86"/>
      <c r="J926" s="86"/>
    </row>
    <row r="927" spans="1:10" x14ac:dyDescent="0.25">
      <c r="A927" s="87">
        <v>42821</v>
      </c>
      <c r="G927" s="91"/>
      <c r="H927" s="86"/>
      <c r="J927" s="86"/>
    </row>
    <row r="928" spans="1:10" x14ac:dyDescent="0.25">
      <c r="A928" s="87">
        <v>42822</v>
      </c>
      <c r="G928" s="91"/>
      <c r="H928" s="86"/>
      <c r="J928" s="86"/>
    </row>
    <row r="929" spans="1:10" x14ac:dyDescent="0.25">
      <c r="A929" s="87">
        <v>42823</v>
      </c>
      <c r="G929" s="91"/>
      <c r="H929" s="86"/>
      <c r="J929" s="86"/>
    </row>
    <row r="930" spans="1:10" x14ac:dyDescent="0.25">
      <c r="A930" s="87">
        <v>42824</v>
      </c>
      <c r="G930" s="91"/>
      <c r="H930" s="86"/>
      <c r="J930" s="86"/>
    </row>
    <row r="931" spans="1:10" x14ac:dyDescent="0.25">
      <c r="A931" s="87">
        <v>42825</v>
      </c>
      <c r="G931" s="91"/>
      <c r="H931" s="86"/>
      <c r="J931" s="86"/>
    </row>
    <row r="932" spans="1:10" x14ac:dyDescent="0.25">
      <c r="A932" s="87">
        <v>42826</v>
      </c>
      <c r="G932" s="91"/>
      <c r="H932" s="86"/>
      <c r="J932" s="86"/>
    </row>
    <row r="933" spans="1:10" x14ac:dyDescent="0.25">
      <c r="A933" s="87">
        <v>42827</v>
      </c>
      <c r="G933" s="91"/>
      <c r="H933" s="86"/>
      <c r="J933" s="86"/>
    </row>
    <row r="934" spans="1:10" x14ac:dyDescent="0.25">
      <c r="A934" s="87">
        <v>42828</v>
      </c>
      <c r="G934" s="91"/>
      <c r="H934" s="86"/>
      <c r="J934" s="86"/>
    </row>
    <row r="935" spans="1:10" x14ac:dyDescent="0.25">
      <c r="A935" s="87">
        <v>42829</v>
      </c>
      <c r="G935" s="91"/>
      <c r="H935" s="86"/>
      <c r="J935" s="86"/>
    </row>
    <row r="936" spans="1:10" x14ac:dyDescent="0.25">
      <c r="A936" s="87">
        <v>42830</v>
      </c>
      <c r="G936" s="91"/>
      <c r="H936" s="86"/>
      <c r="J936" s="86"/>
    </row>
    <row r="937" spans="1:10" x14ac:dyDescent="0.25">
      <c r="A937" s="87">
        <v>42831</v>
      </c>
      <c r="G937" s="91"/>
      <c r="H937" s="86"/>
      <c r="J937" s="86"/>
    </row>
    <row r="938" spans="1:10" x14ac:dyDescent="0.25">
      <c r="A938" s="87">
        <v>42832</v>
      </c>
      <c r="G938" s="91"/>
      <c r="H938" s="86"/>
      <c r="J938" s="86"/>
    </row>
    <row r="939" spans="1:10" x14ac:dyDescent="0.25">
      <c r="A939" s="87">
        <v>42833</v>
      </c>
      <c r="G939" s="91"/>
      <c r="H939" s="86"/>
      <c r="J939" s="86"/>
    </row>
    <row r="940" spans="1:10" x14ac:dyDescent="0.25">
      <c r="A940" s="87">
        <v>42834</v>
      </c>
      <c r="G940" s="91"/>
      <c r="H940" s="86"/>
      <c r="J940" s="86"/>
    </row>
    <row r="941" spans="1:10" x14ac:dyDescent="0.25">
      <c r="A941" s="87">
        <v>42835</v>
      </c>
      <c r="G941" s="91"/>
      <c r="H941" s="86"/>
      <c r="J941" s="86"/>
    </row>
    <row r="942" spans="1:10" x14ac:dyDescent="0.25">
      <c r="A942" s="87">
        <v>42836</v>
      </c>
      <c r="G942" s="91"/>
      <c r="H942" s="86"/>
      <c r="J942" s="86"/>
    </row>
    <row r="943" spans="1:10" x14ac:dyDescent="0.25">
      <c r="A943" s="87">
        <v>42837</v>
      </c>
      <c r="G943" s="91"/>
      <c r="H943" s="86"/>
      <c r="J943" s="86"/>
    </row>
    <row r="944" spans="1:10" x14ac:dyDescent="0.25">
      <c r="A944" s="87">
        <v>42838</v>
      </c>
      <c r="G944" s="91"/>
      <c r="H944" s="86"/>
      <c r="J944" s="86"/>
    </row>
    <row r="945" spans="1:10" x14ac:dyDescent="0.25">
      <c r="A945" s="87">
        <v>42839</v>
      </c>
      <c r="G945" s="91"/>
      <c r="H945" s="86"/>
      <c r="J945" s="86"/>
    </row>
    <row r="946" spans="1:10" x14ac:dyDescent="0.25">
      <c r="A946" s="87">
        <v>42840</v>
      </c>
      <c r="G946" s="91"/>
      <c r="H946" s="86"/>
      <c r="J946" s="86"/>
    </row>
    <row r="947" spans="1:10" x14ac:dyDescent="0.25">
      <c r="A947" s="87">
        <v>42841</v>
      </c>
      <c r="G947" s="91"/>
      <c r="H947" s="86"/>
      <c r="J947" s="86"/>
    </row>
    <row r="948" spans="1:10" x14ac:dyDescent="0.25">
      <c r="A948" s="87">
        <v>42842</v>
      </c>
      <c r="G948" s="91"/>
      <c r="H948" s="86"/>
      <c r="J948" s="86"/>
    </row>
    <row r="949" spans="1:10" x14ac:dyDescent="0.25">
      <c r="A949" s="87">
        <v>42843</v>
      </c>
      <c r="G949" s="91"/>
      <c r="H949" s="86"/>
      <c r="J949" s="86"/>
    </row>
    <row r="950" spans="1:10" x14ac:dyDescent="0.25">
      <c r="A950" s="87">
        <v>42844</v>
      </c>
      <c r="G950" s="91"/>
      <c r="H950" s="86"/>
      <c r="J950" s="86"/>
    </row>
    <row r="951" spans="1:10" x14ac:dyDescent="0.25">
      <c r="A951" s="87">
        <v>42845</v>
      </c>
      <c r="G951" s="91"/>
      <c r="H951" s="86"/>
      <c r="J951" s="86"/>
    </row>
    <row r="952" spans="1:10" x14ac:dyDescent="0.25">
      <c r="A952" s="87">
        <v>42846</v>
      </c>
      <c r="G952" s="91"/>
      <c r="H952" s="86"/>
      <c r="J952" s="86"/>
    </row>
    <row r="953" spans="1:10" x14ac:dyDescent="0.25">
      <c r="A953" s="87">
        <v>42847</v>
      </c>
      <c r="G953" s="91"/>
      <c r="H953" s="86"/>
      <c r="J953" s="86"/>
    </row>
    <row r="954" spans="1:10" x14ac:dyDescent="0.25">
      <c r="A954" s="87">
        <v>42848</v>
      </c>
      <c r="G954" s="91"/>
      <c r="H954" s="86"/>
      <c r="J954" s="86"/>
    </row>
    <row r="955" spans="1:10" x14ac:dyDescent="0.25">
      <c r="A955" s="87">
        <v>42849</v>
      </c>
      <c r="G955" s="91"/>
      <c r="H955" s="86"/>
      <c r="J955" s="86"/>
    </row>
    <row r="956" spans="1:10" x14ac:dyDescent="0.25">
      <c r="A956" s="87">
        <v>42850</v>
      </c>
      <c r="G956" s="91"/>
      <c r="H956" s="86"/>
      <c r="J956" s="86"/>
    </row>
    <row r="957" spans="1:10" x14ac:dyDescent="0.25">
      <c r="A957" s="87">
        <v>42851</v>
      </c>
      <c r="G957" s="91"/>
      <c r="H957" s="86"/>
      <c r="J957" s="86"/>
    </row>
    <row r="958" spans="1:10" x14ac:dyDescent="0.25">
      <c r="A958" s="87">
        <v>42852</v>
      </c>
      <c r="G958" s="91"/>
      <c r="H958" s="86"/>
      <c r="J958" s="86"/>
    </row>
    <row r="959" spans="1:10" x14ac:dyDescent="0.25">
      <c r="A959" s="87">
        <v>42853</v>
      </c>
      <c r="G959" s="91"/>
      <c r="H959" s="86"/>
      <c r="J959" s="86"/>
    </row>
    <row r="960" spans="1:10" x14ac:dyDescent="0.25">
      <c r="A960" s="87">
        <v>42854</v>
      </c>
      <c r="G960" s="91"/>
      <c r="H960" s="86"/>
      <c r="J960" s="86"/>
    </row>
    <row r="961" spans="1:10" x14ac:dyDescent="0.25">
      <c r="A961" s="87">
        <v>42855</v>
      </c>
      <c r="G961" s="91"/>
      <c r="H961" s="86"/>
      <c r="J961" s="86"/>
    </row>
    <row r="962" spans="1:10" x14ac:dyDescent="0.25">
      <c r="A962" s="87">
        <v>42856</v>
      </c>
      <c r="G962" s="91"/>
      <c r="H962" s="86"/>
      <c r="J962" s="86"/>
    </row>
    <row r="963" spans="1:10" x14ac:dyDescent="0.25">
      <c r="A963" s="87">
        <v>42857</v>
      </c>
      <c r="G963" s="91"/>
      <c r="H963" s="86"/>
      <c r="J963" s="86"/>
    </row>
    <row r="964" spans="1:10" x14ac:dyDescent="0.25">
      <c r="A964" s="87">
        <v>42858</v>
      </c>
      <c r="G964" s="91"/>
      <c r="H964" s="86"/>
      <c r="J964" s="86"/>
    </row>
    <row r="965" spans="1:10" x14ac:dyDescent="0.25">
      <c r="A965" s="87">
        <v>42859</v>
      </c>
      <c r="G965" s="91"/>
      <c r="H965" s="86"/>
      <c r="J965" s="86"/>
    </row>
    <row r="966" spans="1:10" x14ac:dyDescent="0.25">
      <c r="A966" s="87">
        <v>42860</v>
      </c>
      <c r="G966" s="91"/>
      <c r="H966" s="86"/>
      <c r="J966" s="86"/>
    </row>
    <row r="967" spans="1:10" x14ac:dyDescent="0.25">
      <c r="A967" s="87">
        <v>42861</v>
      </c>
      <c r="G967" s="91"/>
      <c r="H967" s="86"/>
      <c r="J967" s="86"/>
    </row>
    <row r="968" spans="1:10" x14ac:dyDescent="0.25">
      <c r="A968" s="87">
        <v>42862</v>
      </c>
      <c r="G968" s="91"/>
      <c r="H968" s="86"/>
      <c r="J968" s="86"/>
    </row>
    <row r="969" spans="1:10" x14ac:dyDescent="0.25">
      <c r="A969" s="87">
        <v>42863</v>
      </c>
      <c r="G969" s="91"/>
      <c r="H969" s="86"/>
      <c r="J969" s="86"/>
    </row>
    <row r="970" spans="1:10" x14ac:dyDescent="0.25">
      <c r="A970" s="87">
        <v>42864</v>
      </c>
      <c r="G970" s="91"/>
      <c r="H970" s="86"/>
      <c r="J970" s="86"/>
    </row>
    <row r="971" spans="1:10" x14ac:dyDescent="0.25">
      <c r="A971" s="87">
        <v>42865</v>
      </c>
      <c r="G971" s="91"/>
      <c r="H971" s="86"/>
      <c r="J971" s="86"/>
    </row>
    <row r="972" spans="1:10" x14ac:dyDescent="0.25">
      <c r="A972" s="87">
        <v>42866</v>
      </c>
      <c r="G972" s="91"/>
      <c r="H972" s="86"/>
      <c r="J972" s="86"/>
    </row>
    <row r="973" spans="1:10" x14ac:dyDescent="0.25">
      <c r="A973" s="87">
        <v>42867</v>
      </c>
      <c r="G973" s="91"/>
      <c r="H973" s="86"/>
      <c r="J973" s="86"/>
    </row>
    <row r="974" spans="1:10" x14ac:dyDescent="0.25">
      <c r="A974" s="87">
        <v>42868</v>
      </c>
      <c r="G974" s="91"/>
      <c r="H974" s="86"/>
      <c r="J974" s="86"/>
    </row>
    <row r="975" spans="1:10" x14ac:dyDescent="0.25">
      <c r="A975" s="87">
        <v>42869</v>
      </c>
      <c r="G975" s="91"/>
      <c r="H975" s="86"/>
      <c r="J975" s="86"/>
    </row>
    <row r="976" spans="1:10" x14ac:dyDescent="0.25">
      <c r="A976" s="87">
        <v>42870</v>
      </c>
      <c r="G976" s="91"/>
      <c r="H976" s="86"/>
      <c r="J976" s="86"/>
    </row>
    <row r="977" spans="1:10" x14ac:dyDescent="0.25">
      <c r="A977" s="87">
        <v>42871</v>
      </c>
      <c r="G977" s="91"/>
      <c r="H977" s="86"/>
      <c r="J977" s="86"/>
    </row>
    <row r="978" spans="1:10" x14ac:dyDescent="0.25">
      <c r="A978" s="87">
        <v>42872</v>
      </c>
      <c r="G978" s="91"/>
      <c r="H978" s="86"/>
      <c r="J978" s="86"/>
    </row>
    <row r="979" spans="1:10" x14ac:dyDescent="0.25">
      <c r="A979" s="87">
        <v>42873</v>
      </c>
      <c r="G979" s="91"/>
      <c r="H979" s="86"/>
      <c r="J979" s="86"/>
    </row>
    <row r="980" spans="1:10" x14ac:dyDescent="0.25">
      <c r="A980" s="87">
        <v>42874</v>
      </c>
      <c r="G980" s="91"/>
      <c r="H980" s="86"/>
      <c r="J980" s="86"/>
    </row>
    <row r="981" spans="1:10" x14ac:dyDescent="0.25">
      <c r="A981" s="87">
        <v>42875</v>
      </c>
      <c r="G981" s="91"/>
      <c r="H981" s="86"/>
      <c r="J981" s="86"/>
    </row>
    <row r="982" spans="1:10" x14ac:dyDescent="0.25">
      <c r="A982" s="87">
        <v>42876</v>
      </c>
      <c r="G982" s="91"/>
      <c r="H982" s="86"/>
      <c r="J982" s="86"/>
    </row>
    <row r="983" spans="1:10" x14ac:dyDescent="0.25">
      <c r="A983" s="87">
        <v>42877</v>
      </c>
      <c r="G983" s="91"/>
      <c r="H983" s="86"/>
      <c r="J983" s="86"/>
    </row>
    <row r="984" spans="1:10" x14ac:dyDescent="0.25">
      <c r="A984" s="87">
        <v>42878</v>
      </c>
      <c r="G984" s="91"/>
      <c r="H984" s="86"/>
      <c r="J984" s="86"/>
    </row>
    <row r="985" spans="1:10" x14ac:dyDescent="0.25">
      <c r="A985" s="87">
        <v>42879</v>
      </c>
      <c r="G985" s="91"/>
      <c r="H985" s="86"/>
      <c r="J985" s="86"/>
    </row>
    <row r="986" spans="1:10" x14ac:dyDescent="0.25">
      <c r="A986" s="87">
        <v>42880</v>
      </c>
      <c r="G986" s="91"/>
      <c r="H986" s="86"/>
      <c r="J986" s="86"/>
    </row>
    <row r="987" spans="1:10" x14ac:dyDescent="0.25">
      <c r="A987" s="87">
        <v>42881</v>
      </c>
      <c r="G987" s="91"/>
      <c r="H987" s="86"/>
      <c r="J987" s="86"/>
    </row>
    <row r="988" spans="1:10" x14ac:dyDescent="0.25">
      <c r="A988" s="87">
        <v>42882</v>
      </c>
      <c r="G988" s="91"/>
      <c r="H988" s="86"/>
      <c r="J988" s="86"/>
    </row>
    <row r="989" spans="1:10" x14ac:dyDescent="0.25">
      <c r="A989" s="87">
        <v>42883</v>
      </c>
      <c r="G989" s="91"/>
      <c r="H989" s="86"/>
      <c r="J989" s="86"/>
    </row>
    <row r="990" spans="1:10" x14ac:dyDescent="0.25">
      <c r="A990" s="87">
        <v>42884</v>
      </c>
      <c r="G990" s="91"/>
      <c r="H990" s="86"/>
      <c r="J990" s="86"/>
    </row>
    <row r="991" spans="1:10" x14ac:dyDescent="0.25">
      <c r="A991" s="87">
        <v>42885</v>
      </c>
      <c r="G991" s="91"/>
      <c r="H991" s="86"/>
      <c r="J991" s="86"/>
    </row>
    <row r="992" spans="1:10" x14ac:dyDescent="0.25">
      <c r="A992" s="87">
        <v>42886</v>
      </c>
      <c r="G992" s="91"/>
      <c r="H992" s="86"/>
      <c r="J992" s="86"/>
    </row>
    <row r="993" spans="1:10" x14ac:dyDescent="0.25">
      <c r="A993" s="87">
        <v>42887</v>
      </c>
      <c r="G993" s="91"/>
      <c r="H993" s="86"/>
      <c r="J993" s="86"/>
    </row>
    <row r="994" spans="1:10" x14ac:dyDescent="0.25">
      <c r="A994" s="87">
        <v>42888</v>
      </c>
      <c r="G994" s="91"/>
      <c r="H994" s="86"/>
      <c r="J994" s="86"/>
    </row>
    <row r="995" spans="1:10" x14ac:dyDescent="0.25">
      <c r="A995" s="87">
        <v>42889</v>
      </c>
      <c r="G995" s="91"/>
      <c r="H995" s="86"/>
      <c r="J995" s="86"/>
    </row>
    <row r="996" spans="1:10" x14ac:dyDescent="0.25">
      <c r="A996" s="87">
        <v>42890</v>
      </c>
      <c r="G996" s="91"/>
      <c r="H996" s="86"/>
      <c r="J996" s="86"/>
    </row>
    <row r="997" spans="1:10" x14ac:dyDescent="0.25">
      <c r="A997" s="87">
        <v>42891</v>
      </c>
      <c r="G997" s="91"/>
      <c r="H997" s="86"/>
      <c r="J997" s="86"/>
    </row>
    <row r="998" spans="1:10" x14ac:dyDescent="0.25">
      <c r="A998" s="87">
        <v>42892</v>
      </c>
      <c r="G998" s="91"/>
      <c r="H998" s="86"/>
      <c r="J998" s="86"/>
    </row>
    <row r="999" spans="1:10" x14ac:dyDescent="0.25">
      <c r="A999" s="87">
        <v>42893</v>
      </c>
      <c r="G999" s="91"/>
      <c r="H999" s="86"/>
      <c r="J999" s="86"/>
    </row>
    <row r="1000" spans="1:10" x14ac:dyDescent="0.25">
      <c r="A1000" s="87">
        <v>42894</v>
      </c>
      <c r="G1000" s="91"/>
      <c r="H1000" s="86"/>
      <c r="J1000" s="86"/>
    </row>
    <row r="1001" spans="1:10" x14ac:dyDescent="0.25">
      <c r="A1001" s="87">
        <v>42895</v>
      </c>
      <c r="G1001" s="91"/>
      <c r="H1001" s="86"/>
      <c r="J1001" s="86"/>
    </row>
    <row r="1002" spans="1:10" x14ac:dyDescent="0.25">
      <c r="A1002" s="87">
        <v>42896</v>
      </c>
      <c r="G1002" s="91"/>
      <c r="H1002" s="86"/>
      <c r="J1002" s="86"/>
    </row>
    <row r="1003" spans="1:10" x14ac:dyDescent="0.25">
      <c r="A1003" s="87">
        <v>42897</v>
      </c>
      <c r="G1003" s="91"/>
      <c r="H1003" s="86"/>
      <c r="J1003" s="86"/>
    </row>
    <row r="1004" spans="1:10" x14ac:dyDescent="0.25">
      <c r="A1004" s="87">
        <v>42898</v>
      </c>
      <c r="G1004" s="91"/>
      <c r="H1004" s="86"/>
      <c r="J1004" s="86"/>
    </row>
    <row r="1005" spans="1:10" x14ac:dyDescent="0.25">
      <c r="A1005" s="87">
        <v>42899</v>
      </c>
      <c r="G1005" s="91"/>
      <c r="H1005" s="86"/>
      <c r="J1005" s="86"/>
    </row>
    <row r="1006" spans="1:10" x14ac:dyDescent="0.25">
      <c r="A1006" s="87">
        <v>42900</v>
      </c>
      <c r="G1006" s="91"/>
      <c r="H1006" s="86"/>
      <c r="J1006" s="86"/>
    </row>
    <row r="1007" spans="1:10" x14ac:dyDescent="0.25">
      <c r="A1007" s="87">
        <v>42901</v>
      </c>
      <c r="G1007" s="91"/>
      <c r="H1007" s="86"/>
      <c r="J1007" s="86"/>
    </row>
    <row r="1008" spans="1:10" x14ac:dyDescent="0.25">
      <c r="A1008" s="87">
        <v>42902</v>
      </c>
      <c r="G1008" s="91"/>
      <c r="H1008" s="86"/>
      <c r="J1008" s="86"/>
    </row>
    <row r="1009" spans="1:10" x14ac:dyDescent="0.25">
      <c r="A1009" s="87">
        <v>42903</v>
      </c>
      <c r="G1009" s="91"/>
      <c r="H1009" s="86"/>
      <c r="J1009" s="86"/>
    </row>
    <row r="1010" spans="1:10" x14ac:dyDescent="0.25">
      <c r="A1010" s="87">
        <v>42904</v>
      </c>
      <c r="G1010" s="91"/>
      <c r="H1010" s="86"/>
      <c r="J1010" s="86"/>
    </row>
    <row r="1011" spans="1:10" x14ac:dyDescent="0.25">
      <c r="A1011" s="87">
        <v>42905</v>
      </c>
      <c r="G1011" s="91"/>
      <c r="H1011" s="86"/>
      <c r="J1011" s="86"/>
    </row>
    <row r="1012" spans="1:10" x14ac:dyDescent="0.25">
      <c r="A1012" s="87">
        <v>42906</v>
      </c>
      <c r="G1012" s="91"/>
      <c r="H1012" s="86"/>
      <c r="J1012" s="86"/>
    </row>
    <row r="1013" spans="1:10" x14ac:dyDescent="0.25">
      <c r="A1013" s="87">
        <v>42907</v>
      </c>
      <c r="G1013" s="91"/>
      <c r="H1013" s="86"/>
      <c r="J1013" s="86"/>
    </row>
    <row r="1014" spans="1:10" x14ac:dyDescent="0.25">
      <c r="A1014" s="87">
        <v>42908</v>
      </c>
      <c r="G1014" s="91"/>
      <c r="H1014" s="86"/>
      <c r="J1014" s="86"/>
    </row>
    <row r="1015" spans="1:10" x14ac:dyDescent="0.25">
      <c r="A1015" s="87">
        <v>42909</v>
      </c>
      <c r="G1015" s="91"/>
      <c r="H1015" s="86"/>
      <c r="J1015" s="86"/>
    </row>
    <row r="1016" spans="1:10" x14ac:dyDescent="0.25">
      <c r="A1016" s="87">
        <v>42910</v>
      </c>
      <c r="G1016" s="91"/>
      <c r="H1016" s="86"/>
      <c r="J1016" s="86"/>
    </row>
    <row r="1017" spans="1:10" x14ac:dyDescent="0.25">
      <c r="A1017" s="87">
        <v>42911</v>
      </c>
      <c r="G1017" s="91"/>
      <c r="H1017" s="86"/>
      <c r="J1017" s="86"/>
    </row>
    <row r="1018" spans="1:10" x14ac:dyDescent="0.25">
      <c r="A1018" s="87">
        <v>42912</v>
      </c>
      <c r="G1018" s="91"/>
      <c r="H1018" s="86"/>
      <c r="J1018" s="86"/>
    </row>
    <row r="1019" spans="1:10" x14ac:dyDescent="0.25">
      <c r="A1019" s="87">
        <v>42913</v>
      </c>
      <c r="G1019" s="91"/>
      <c r="H1019" s="86"/>
      <c r="J1019" s="86"/>
    </row>
    <row r="1020" spans="1:10" x14ac:dyDescent="0.25">
      <c r="A1020" s="87">
        <v>42914</v>
      </c>
      <c r="G1020" s="91"/>
      <c r="H1020" s="86"/>
      <c r="J1020" s="86"/>
    </row>
    <row r="1021" spans="1:10" x14ac:dyDescent="0.25">
      <c r="A1021" s="87">
        <v>42915</v>
      </c>
      <c r="G1021" s="91"/>
      <c r="H1021" s="86"/>
      <c r="J1021" s="86"/>
    </row>
    <row r="1022" spans="1:10" x14ac:dyDescent="0.25">
      <c r="A1022" s="87">
        <v>42916</v>
      </c>
      <c r="G1022" s="91"/>
      <c r="H1022" s="86"/>
      <c r="J1022" s="86"/>
    </row>
    <row r="1023" spans="1:10" x14ac:dyDescent="0.25">
      <c r="A1023" s="87">
        <v>42917</v>
      </c>
      <c r="G1023" s="91"/>
      <c r="H1023" s="86"/>
      <c r="J1023" s="86"/>
    </row>
    <row r="1024" spans="1:10" x14ac:dyDescent="0.25">
      <c r="A1024" s="87">
        <v>42918</v>
      </c>
      <c r="G1024" s="91"/>
      <c r="H1024" s="86"/>
      <c r="J1024" s="86"/>
    </row>
    <row r="1025" spans="1:10" x14ac:dyDescent="0.25">
      <c r="A1025" s="87">
        <v>42919</v>
      </c>
      <c r="G1025" s="91"/>
      <c r="H1025" s="86"/>
      <c r="J1025" s="86"/>
    </row>
    <row r="1026" spans="1:10" x14ac:dyDescent="0.25">
      <c r="A1026" s="87">
        <v>42920</v>
      </c>
      <c r="G1026" s="91"/>
      <c r="H1026" s="86"/>
      <c r="J1026" s="86"/>
    </row>
    <row r="1027" spans="1:10" x14ac:dyDescent="0.25">
      <c r="A1027" s="87">
        <v>42921</v>
      </c>
      <c r="G1027" s="91"/>
      <c r="H1027" s="86"/>
      <c r="J1027" s="86"/>
    </row>
    <row r="1028" spans="1:10" x14ac:dyDescent="0.25">
      <c r="A1028" s="87">
        <v>42922</v>
      </c>
      <c r="G1028" s="91"/>
      <c r="H1028" s="86"/>
      <c r="J1028" s="86"/>
    </row>
    <row r="1029" spans="1:10" x14ac:dyDescent="0.25">
      <c r="A1029" s="87">
        <v>42923</v>
      </c>
      <c r="G1029" s="91"/>
      <c r="H1029" s="86"/>
      <c r="J1029" s="86"/>
    </row>
    <row r="1030" spans="1:10" x14ac:dyDescent="0.25">
      <c r="A1030" s="87">
        <v>42924</v>
      </c>
      <c r="G1030" s="91"/>
      <c r="H1030" s="86"/>
      <c r="J1030" s="86"/>
    </row>
    <row r="1031" spans="1:10" x14ac:dyDescent="0.25">
      <c r="A1031" s="87">
        <v>42925</v>
      </c>
      <c r="G1031" s="91"/>
      <c r="H1031" s="86"/>
      <c r="J1031" s="86"/>
    </row>
    <row r="1032" spans="1:10" x14ac:dyDescent="0.25">
      <c r="A1032" s="87">
        <v>42926</v>
      </c>
      <c r="G1032" s="91"/>
      <c r="H1032" s="86"/>
      <c r="J1032" s="86"/>
    </row>
    <row r="1033" spans="1:10" x14ac:dyDescent="0.25">
      <c r="A1033" s="87">
        <v>42927</v>
      </c>
      <c r="G1033" s="91"/>
      <c r="H1033" s="86"/>
      <c r="J1033" s="86"/>
    </row>
    <row r="1034" spans="1:10" x14ac:dyDescent="0.25">
      <c r="A1034" s="87">
        <v>42928</v>
      </c>
      <c r="G1034" s="91"/>
      <c r="H1034" s="86"/>
      <c r="J1034" s="86"/>
    </row>
    <row r="1035" spans="1:10" x14ac:dyDescent="0.25">
      <c r="A1035" s="87">
        <v>42929</v>
      </c>
      <c r="G1035" s="91"/>
      <c r="H1035" s="86"/>
      <c r="J1035" s="86"/>
    </row>
    <row r="1036" spans="1:10" x14ac:dyDescent="0.25">
      <c r="A1036" s="87">
        <v>42930</v>
      </c>
      <c r="G1036" s="91"/>
      <c r="H1036" s="86"/>
      <c r="J1036" s="86"/>
    </row>
    <row r="1037" spans="1:10" x14ac:dyDescent="0.25">
      <c r="A1037" s="87">
        <v>42931</v>
      </c>
      <c r="G1037" s="91"/>
      <c r="H1037" s="86"/>
      <c r="J1037" s="86"/>
    </row>
    <row r="1038" spans="1:10" x14ac:dyDescent="0.25">
      <c r="A1038" s="87">
        <v>42932</v>
      </c>
      <c r="G1038" s="91"/>
      <c r="H1038" s="86"/>
      <c r="J1038" s="86"/>
    </row>
    <row r="1039" spans="1:10" x14ac:dyDescent="0.25">
      <c r="A1039" s="87">
        <v>42933</v>
      </c>
      <c r="G1039" s="91"/>
      <c r="H1039" s="86"/>
      <c r="J1039" s="86"/>
    </row>
    <row r="1040" spans="1:10" x14ac:dyDescent="0.25">
      <c r="A1040" s="87">
        <v>42934</v>
      </c>
      <c r="G1040" s="91"/>
      <c r="H1040" s="86"/>
      <c r="J1040" s="86"/>
    </row>
    <row r="1041" spans="1:10" x14ac:dyDescent="0.25">
      <c r="A1041" s="87">
        <v>42935</v>
      </c>
      <c r="G1041" s="91"/>
      <c r="H1041" s="86"/>
      <c r="J1041" s="86"/>
    </row>
    <row r="1042" spans="1:10" x14ac:dyDescent="0.25">
      <c r="A1042" s="87">
        <v>42936</v>
      </c>
      <c r="G1042" s="91"/>
      <c r="H1042" s="86"/>
      <c r="J1042" s="86"/>
    </row>
    <row r="1043" spans="1:10" x14ac:dyDescent="0.25">
      <c r="A1043" s="87">
        <v>42937</v>
      </c>
      <c r="G1043" s="91"/>
      <c r="H1043" s="86"/>
      <c r="J1043" s="86"/>
    </row>
    <row r="1044" spans="1:10" x14ac:dyDescent="0.25">
      <c r="A1044" s="87">
        <v>42938</v>
      </c>
      <c r="G1044" s="91"/>
      <c r="H1044" s="86"/>
      <c r="J1044" s="86"/>
    </row>
    <row r="1045" spans="1:10" x14ac:dyDescent="0.25">
      <c r="A1045" s="87">
        <v>42939</v>
      </c>
      <c r="G1045" s="91"/>
      <c r="H1045" s="86"/>
      <c r="J1045" s="86"/>
    </row>
    <row r="1046" spans="1:10" x14ac:dyDescent="0.25">
      <c r="A1046" s="87">
        <v>42940</v>
      </c>
      <c r="G1046" s="91"/>
      <c r="H1046" s="86"/>
      <c r="J1046" s="86"/>
    </row>
    <row r="1047" spans="1:10" x14ac:dyDescent="0.25">
      <c r="A1047" s="87">
        <v>42941</v>
      </c>
      <c r="G1047" s="91"/>
      <c r="H1047" s="86"/>
      <c r="J1047" s="86"/>
    </row>
    <row r="1048" spans="1:10" x14ac:dyDescent="0.25">
      <c r="A1048" s="87">
        <v>42942</v>
      </c>
      <c r="G1048" s="91"/>
      <c r="H1048" s="86"/>
      <c r="J1048" s="86"/>
    </row>
    <row r="1049" spans="1:10" x14ac:dyDescent="0.25">
      <c r="A1049" s="87">
        <v>42943</v>
      </c>
      <c r="G1049" s="91"/>
      <c r="H1049" s="86"/>
      <c r="J1049" s="86"/>
    </row>
    <row r="1050" spans="1:10" x14ac:dyDescent="0.25">
      <c r="A1050" s="87">
        <v>42944</v>
      </c>
      <c r="G1050" s="91"/>
      <c r="H1050" s="86"/>
      <c r="J1050" s="86"/>
    </row>
    <row r="1051" spans="1:10" x14ac:dyDescent="0.25">
      <c r="A1051" s="87">
        <v>42945</v>
      </c>
      <c r="G1051" s="91"/>
      <c r="H1051" s="86"/>
      <c r="J1051" s="86"/>
    </row>
    <row r="1052" spans="1:10" x14ac:dyDescent="0.25">
      <c r="A1052" s="87">
        <v>42946</v>
      </c>
      <c r="G1052" s="91"/>
      <c r="H1052" s="86"/>
      <c r="J1052" s="86"/>
    </row>
    <row r="1053" spans="1:10" x14ac:dyDescent="0.25">
      <c r="A1053" s="87">
        <v>42947</v>
      </c>
      <c r="G1053" s="91"/>
      <c r="H1053" s="86"/>
      <c r="J1053" s="86"/>
    </row>
    <row r="1054" spans="1:10" x14ac:dyDescent="0.25">
      <c r="A1054" s="87">
        <v>42948</v>
      </c>
      <c r="G1054" s="91"/>
      <c r="H1054" s="86"/>
      <c r="J1054" s="86"/>
    </row>
    <row r="1055" spans="1:10" x14ac:dyDescent="0.25">
      <c r="A1055" s="87">
        <v>42949</v>
      </c>
      <c r="G1055" s="91"/>
      <c r="H1055" s="86"/>
      <c r="J1055" s="86"/>
    </row>
    <row r="1056" spans="1:10" x14ac:dyDescent="0.25">
      <c r="A1056" s="87">
        <v>42950</v>
      </c>
      <c r="G1056" s="91"/>
      <c r="H1056" s="86"/>
      <c r="J1056" s="86"/>
    </row>
    <row r="1057" spans="1:10" x14ac:dyDescent="0.25">
      <c r="A1057" s="87">
        <v>42951</v>
      </c>
      <c r="G1057" s="91"/>
      <c r="H1057" s="86"/>
      <c r="J1057" s="86"/>
    </row>
    <row r="1058" spans="1:10" x14ac:dyDescent="0.25">
      <c r="A1058" s="87">
        <v>42952</v>
      </c>
      <c r="G1058" s="91"/>
      <c r="H1058" s="86"/>
      <c r="J1058" s="86"/>
    </row>
    <row r="1059" spans="1:10" x14ac:dyDescent="0.25">
      <c r="A1059" s="87">
        <v>42953</v>
      </c>
      <c r="G1059" s="91"/>
      <c r="H1059" s="86"/>
      <c r="J1059" s="86"/>
    </row>
    <row r="1060" spans="1:10" x14ac:dyDescent="0.25">
      <c r="A1060" s="87">
        <v>42954</v>
      </c>
      <c r="G1060" s="91"/>
      <c r="H1060" s="86"/>
      <c r="J1060" s="86"/>
    </row>
    <row r="1061" spans="1:10" x14ac:dyDescent="0.25">
      <c r="A1061" s="87">
        <v>42955</v>
      </c>
      <c r="G1061" s="91"/>
      <c r="H1061" s="86"/>
      <c r="J1061" s="86"/>
    </row>
    <row r="1062" spans="1:10" x14ac:dyDescent="0.25">
      <c r="A1062" s="87">
        <v>42956</v>
      </c>
      <c r="G1062" s="91"/>
      <c r="H1062" s="86"/>
      <c r="J1062" s="86"/>
    </row>
    <row r="1063" spans="1:10" x14ac:dyDescent="0.25">
      <c r="A1063" s="87">
        <v>42957</v>
      </c>
      <c r="G1063" s="91"/>
      <c r="H1063" s="86"/>
      <c r="J1063" s="86"/>
    </row>
    <row r="1064" spans="1:10" x14ac:dyDescent="0.25">
      <c r="A1064" s="87">
        <v>42958</v>
      </c>
      <c r="G1064" s="91"/>
      <c r="H1064" s="86"/>
      <c r="J1064" s="86"/>
    </row>
    <row r="1065" spans="1:10" x14ac:dyDescent="0.25">
      <c r="A1065" s="87">
        <v>42959</v>
      </c>
      <c r="G1065" s="91"/>
      <c r="H1065" s="86"/>
      <c r="J1065" s="86"/>
    </row>
    <row r="1066" spans="1:10" x14ac:dyDescent="0.25">
      <c r="A1066" s="87">
        <v>42960</v>
      </c>
      <c r="G1066" s="91"/>
      <c r="H1066" s="86"/>
      <c r="J1066" s="86"/>
    </row>
    <row r="1067" spans="1:10" x14ac:dyDescent="0.25">
      <c r="A1067" s="87">
        <v>42961</v>
      </c>
      <c r="G1067" s="91"/>
      <c r="H1067" s="86"/>
      <c r="J1067" s="86"/>
    </row>
    <row r="1068" spans="1:10" x14ac:dyDescent="0.25">
      <c r="A1068" s="87">
        <v>42962</v>
      </c>
      <c r="G1068" s="91"/>
      <c r="H1068" s="86"/>
      <c r="J1068" s="86"/>
    </row>
    <row r="1069" spans="1:10" x14ac:dyDescent="0.25">
      <c r="A1069" s="87">
        <v>42963</v>
      </c>
      <c r="G1069" s="91"/>
      <c r="H1069" s="86"/>
      <c r="J1069" s="86"/>
    </row>
    <row r="1070" spans="1:10" x14ac:dyDescent="0.25">
      <c r="A1070" s="87">
        <v>42964</v>
      </c>
      <c r="G1070" s="91"/>
      <c r="H1070" s="86"/>
      <c r="J1070" s="86"/>
    </row>
    <row r="1071" spans="1:10" x14ac:dyDescent="0.25">
      <c r="A1071" s="87">
        <v>42965</v>
      </c>
      <c r="G1071" s="91"/>
      <c r="H1071" s="86"/>
      <c r="J1071" s="86"/>
    </row>
    <row r="1072" spans="1:10" x14ac:dyDescent="0.25">
      <c r="A1072" s="87">
        <v>42966</v>
      </c>
      <c r="G1072" s="91"/>
      <c r="H1072" s="86"/>
      <c r="J1072" s="86"/>
    </row>
    <row r="1073" spans="1:10" x14ac:dyDescent="0.25">
      <c r="A1073" s="87">
        <v>42967</v>
      </c>
      <c r="G1073" s="91"/>
      <c r="H1073" s="86"/>
      <c r="J1073" s="86"/>
    </row>
    <row r="1074" spans="1:10" x14ac:dyDescent="0.25">
      <c r="A1074" s="87">
        <v>42968</v>
      </c>
      <c r="G1074" s="91"/>
      <c r="H1074" s="86"/>
      <c r="J1074" s="86"/>
    </row>
    <row r="1075" spans="1:10" x14ac:dyDescent="0.25">
      <c r="A1075" s="87">
        <v>42969</v>
      </c>
      <c r="G1075" s="91"/>
      <c r="H1075" s="86"/>
      <c r="J1075" s="86"/>
    </row>
    <row r="1076" spans="1:10" x14ac:dyDescent="0.25">
      <c r="A1076" s="87">
        <v>42970</v>
      </c>
      <c r="G1076" s="91"/>
      <c r="H1076" s="86"/>
      <c r="J1076" s="86"/>
    </row>
    <row r="1077" spans="1:10" x14ac:dyDescent="0.25">
      <c r="A1077" s="87">
        <v>42971</v>
      </c>
      <c r="G1077" s="91"/>
      <c r="H1077" s="86"/>
      <c r="J1077" s="86"/>
    </row>
    <row r="1078" spans="1:10" x14ac:dyDescent="0.25">
      <c r="A1078" s="87">
        <v>42972</v>
      </c>
      <c r="G1078" s="91"/>
      <c r="H1078" s="86"/>
      <c r="J1078" s="86"/>
    </row>
    <row r="1079" spans="1:10" x14ac:dyDescent="0.25">
      <c r="A1079" s="87">
        <v>42973</v>
      </c>
      <c r="G1079" s="91"/>
      <c r="H1079" s="86"/>
      <c r="J1079" s="86"/>
    </row>
    <row r="1080" spans="1:10" x14ac:dyDescent="0.25">
      <c r="A1080" s="87">
        <v>42974</v>
      </c>
      <c r="G1080" s="91"/>
      <c r="H1080" s="86"/>
      <c r="J1080" s="86"/>
    </row>
    <row r="1081" spans="1:10" x14ac:dyDescent="0.25">
      <c r="A1081" s="87">
        <v>42975</v>
      </c>
      <c r="G1081" s="91"/>
      <c r="H1081" s="86"/>
      <c r="J1081" s="86"/>
    </row>
    <row r="1082" spans="1:10" x14ac:dyDescent="0.25">
      <c r="A1082" s="87">
        <v>42976</v>
      </c>
      <c r="G1082" s="91"/>
      <c r="H1082" s="86"/>
      <c r="J1082" s="86"/>
    </row>
    <row r="1083" spans="1:10" x14ac:dyDescent="0.25">
      <c r="A1083" s="87">
        <v>42977</v>
      </c>
      <c r="G1083" s="91"/>
      <c r="H1083" s="86"/>
      <c r="J1083" s="86"/>
    </row>
    <row r="1084" spans="1:10" x14ac:dyDescent="0.25">
      <c r="A1084" s="87">
        <v>42978</v>
      </c>
      <c r="G1084" s="91"/>
      <c r="H1084" s="86"/>
      <c r="J1084" s="86"/>
    </row>
    <row r="1085" spans="1:10" x14ac:dyDescent="0.25">
      <c r="A1085" s="87">
        <v>42979</v>
      </c>
      <c r="G1085" s="91"/>
      <c r="H1085" s="86"/>
      <c r="J1085" s="86"/>
    </row>
    <row r="1086" spans="1:10" x14ac:dyDescent="0.25">
      <c r="A1086" s="87">
        <v>42980</v>
      </c>
      <c r="G1086" s="91"/>
      <c r="H1086" s="86"/>
      <c r="J1086" s="86"/>
    </row>
    <row r="1087" spans="1:10" x14ac:dyDescent="0.25">
      <c r="A1087" s="87">
        <v>42981</v>
      </c>
      <c r="G1087" s="91"/>
      <c r="H1087" s="86"/>
      <c r="J1087" s="86"/>
    </row>
    <row r="1088" spans="1:10" x14ac:dyDescent="0.25">
      <c r="A1088" s="87">
        <v>42982</v>
      </c>
      <c r="G1088" s="91"/>
      <c r="H1088" s="86"/>
      <c r="J1088" s="86"/>
    </row>
    <row r="1089" spans="1:10" x14ac:dyDescent="0.25">
      <c r="A1089" s="87">
        <v>42983</v>
      </c>
      <c r="G1089" s="91"/>
      <c r="H1089" s="86"/>
      <c r="J1089" s="86"/>
    </row>
    <row r="1090" spans="1:10" x14ac:dyDescent="0.25">
      <c r="A1090" s="87">
        <v>42984</v>
      </c>
      <c r="G1090" s="91"/>
      <c r="H1090" s="86"/>
      <c r="J1090" s="86"/>
    </row>
    <row r="1091" spans="1:10" x14ac:dyDescent="0.25">
      <c r="A1091" s="87">
        <v>42985</v>
      </c>
      <c r="G1091" s="91"/>
      <c r="H1091" s="86"/>
      <c r="J1091" s="86"/>
    </row>
    <row r="1092" spans="1:10" x14ac:dyDescent="0.25">
      <c r="A1092" s="87">
        <v>42986</v>
      </c>
      <c r="G1092" s="91"/>
      <c r="H1092" s="86"/>
      <c r="J1092" s="86"/>
    </row>
    <row r="1093" spans="1:10" x14ac:dyDescent="0.25">
      <c r="A1093" s="87">
        <v>42987</v>
      </c>
      <c r="G1093" s="91"/>
      <c r="H1093" s="86"/>
      <c r="J1093" s="86"/>
    </row>
    <row r="1094" spans="1:10" x14ac:dyDescent="0.25">
      <c r="A1094" s="87">
        <v>42988</v>
      </c>
      <c r="G1094" s="91"/>
      <c r="H1094" s="86"/>
      <c r="J1094" s="86"/>
    </row>
    <row r="1095" spans="1:10" x14ac:dyDescent="0.25">
      <c r="A1095" s="87">
        <v>42989</v>
      </c>
      <c r="G1095" s="91"/>
      <c r="H1095" s="86"/>
      <c r="J1095" s="86"/>
    </row>
    <row r="1096" spans="1:10" x14ac:dyDescent="0.25">
      <c r="A1096" s="87">
        <v>42990</v>
      </c>
      <c r="G1096" s="91"/>
      <c r="H1096" s="86"/>
      <c r="J1096" s="86"/>
    </row>
    <row r="1097" spans="1:10" x14ac:dyDescent="0.25">
      <c r="A1097" s="87">
        <v>42991</v>
      </c>
      <c r="G1097" s="91"/>
      <c r="H1097" s="86"/>
      <c r="J1097" s="86"/>
    </row>
    <row r="1098" spans="1:10" x14ac:dyDescent="0.25">
      <c r="A1098" s="87">
        <v>42992</v>
      </c>
      <c r="G1098" s="91"/>
      <c r="H1098" s="86"/>
      <c r="J1098" s="86"/>
    </row>
    <row r="1099" spans="1:10" x14ac:dyDescent="0.25">
      <c r="A1099" s="87">
        <v>42993</v>
      </c>
      <c r="G1099" s="91"/>
      <c r="H1099" s="86"/>
      <c r="J1099" s="86"/>
    </row>
    <row r="1100" spans="1:10" x14ac:dyDescent="0.25">
      <c r="A1100" s="87">
        <v>42994</v>
      </c>
      <c r="G1100" s="91"/>
      <c r="H1100" s="86"/>
      <c r="J1100" s="86"/>
    </row>
    <row r="1101" spans="1:10" x14ac:dyDescent="0.25">
      <c r="A1101" s="87">
        <v>42995</v>
      </c>
      <c r="G1101" s="91"/>
      <c r="H1101" s="86"/>
      <c r="J1101" s="86"/>
    </row>
    <row r="1102" spans="1:10" x14ac:dyDescent="0.25">
      <c r="A1102" s="87">
        <v>42996</v>
      </c>
      <c r="G1102" s="91"/>
      <c r="H1102" s="86"/>
      <c r="J1102" s="86"/>
    </row>
    <row r="1103" spans="1:10" x14ac:dyDescent="0.25">
      <c r="A1103" s="87">
        <v>42997</v>
      </c>
      <c r="G1103" s="91"/>
      <c r="H1103" s="86"/>
      <c r="J1103" s="86"/>
    </row>
    <row r="1104" spans="1:10" x14ac:dyDescent="0.25">
      <c r="A1104" s="87">
        <v>42998</v>
      </c>
      <c r="G1104" s="91"/>
      <c r="H1104" s="86"/>
      <c r="J1104" s="86"/>
    </row>
    <row r="1105" spans="1:10" x14ac:dyDescent="0.25">
      <c r="A1105" s="87">
        <v>42999</v>
      </c>
      <c r="G1105" s="91"/>
      <c r="H1105" s="86"/>
      <c r="J1105" s="86"/>
    </row>
    <row r="1106" spans="1:10" x14ac:dyDescent="0.25">
      <c r="A1106" s="87">
        <v>43000</v>
      </c>
      <c r="G1106" s="91"/>
      <c r="H1106" s="86"/>
      <c r="J1106" s="86"/>
    </row>
    <row r="1107" spans="1:10" x14ac:dyDescent="0.25">
      <c r="A1107" s="87">
        <v>43001</v>
      </c>
      <c r="G1107" s="91"/>
      <c r="H1107" s="86"/>
      <c r="J1107" s="86"/>
    </row>
    <row r="1108" spans="1:10" x14ac:dyDescent="0.25">
      <c r="A1108" s="87">
        <v>43002</v>
      </c>
      <c r="G1108" s="91"/>
      <c r="H1108" s="86"/>
      <c r="J1108" s="86"/>
    </row>
    <row r="1109" spans="1:10" x14ac:dyDescent="0.25">
      <c r="A1109" s="87">
        <v>43003</v>
      </c>
      <c r="G1109" s="91"/>
      <c r="H1109" s="86"/>
      <c r="J1109" s="86"/>
    </row>
    <row r="1110" spans="1:10" x14ac:dyDescent="0.25">
      <c r="A1110" s="87">
        <v>43004</v>
      </c>
      <c r="G1110" s="91"/>
      <c r="H1110" s="86"/>
      <c r="J1110" s="86"/>
    </row>
    <row r="1111" spans="1:10" x14ac:dyDescent="0.25">
      <c r="A1111" s="87">
        <v>43005</v>
      </c>
      <c r="G1111" s="91"/>
      <c r="H1111" s="86"/>
      <c r="J1111" s="86"/>
    </row>
    <row r="1112" spans="1:10" x14ac:dyDescent="0.25">
      <c r="A1112" s="87">
        <v>43006</v>
      </c>
      <c r="G1112" s="91"/>
      <c r="H1112" s="86"/>
      <c r="J1112" s="86"/>
    </row>
    <row r="1113" spans="1:10" x14ac:dyDescent="0.25">
      <c r="A1113" s="87">
        <v>43007</v>
      </c>
      <c r="G1113" s="91"/>
      <c r="H1113" s="86"/>
      <c r="J1113" s="86"/>
    </row>
    <row r="1114" spans="1:10" x14ac:dyDescent="0.25">
      <c r="A1114" s="87">
        <v>43008</v>
      </c>
      <c r="G1114" s="91"/>
      <c r="H1114" s="86"/>
      <c r="J1114" s="86"/>
    </row>
    <row r="1115" spans="1:10" x14ac:dyDescent="0.25">
      <c r="A1115" s="87">
        <v>43009</v>
      </c>
      <c r="G1115" s="91"/>
      <c r="H1115" s="86"/>
      <c r="J1115" s="86"/>
    </row>
    <row r="1116" spans="1:10" x14ac:dyDescent="0.25">
      <c r="A1116" s="87">
        <v>43010</v>
      </c>
      <c r="G1116" s="91"/>
      <c r="H1116" s="86"/>
      <c r="J1116" s="86"/>
    </row>
    <row r="1117" spans="1:10" x14ac:dyDescent="0.25">
      <c r="A1117" s="87">
        <v>43011</v>
      </c>
      <c r="G1117" s="91"/>
      <c r="H1117" s="86"/>
      <c r="J1117" s="86"/>
    </row>
    <row r="1118" spans="1:10" x14ac:dyDescent="0.25">
      <c r="A1118" s="87">
        <v>43012</v>
      </c>
      <c r="G1118" s="91"/>
      <c r="H1118" s="86"/>
      <c r="J1118" s="86"/>
    </row>
    <row r="1119" spans="1:10" x14ac:dyDescent="0.25">
      <c r="A1119" s="87">
        <v>43013</v>
      </c>
      <c r="G1119" s="91"/>
      <c r="H1119" s="86"/>
      <c r="J1119" s="86"/>
    </row>
    <row r="1120" spans="1:10" x14ac:dyDescent="0.25">
      <c r="A1120" s="87">
        <v>43014</v>
      </c>
      <c r="G1120" s="91"/>
      <c r="H1120" s="86"/>
      <c r="J1120" s="86"/>
    </row>
    <row r="1121" spans="1:10" x14ac:dyDescent="0.25">
      <c r="A1121" s="87">
        <v>43015</v>
      </c>
      <c r="G1121" s="91"/>
      <c r="H1121" s="86"/>
      <c r="J1121" s="86"/>
    </row>
    <row r="1122" spans="1:10" x14ac:dyDescent="0.25">
      <c r="A1122" s="87">
        <v>43016</v>
      </c>
      <c r="G1122" s="91"/>
      <c r="H1122" s="86"/>
      <c r="J1122" s="86"/>
    </row>
    <row r="1123" spans="1:10" x14ac:dyDescent="0.25">
      <c r="A1123" s="87">
        <v>43017</v>
      </c>
      <c r="G1123" s="91"/>
      <c r="H1123" s="86"/>
      <c r="J1123" s="86"/>
    </row>
    <row r="1124" spans="1:10" x14ac:dyDescent="0.25">
      <c r="A1124" s="87">
        <v>43018</v>
      </c>
      <c r="G1124" s="91"/>
      <c r="H1124" s="86"/>
      <c r="J1124" s="86"/>
    </row>
    <row r="1125" spans="1:10" x14ac:dyDescent="0.25">
      <c r="A1125" s="87">
        <v>43019</v>
      </c>
      <c r="G1125" s="91"/>
      <c r="H1125" s="86"/>
      <c r="J1125" s="86"/>
    </row>
    <row r="1126" spans="1:10" x14ac:dyDescent="0.25">
      <c r="A1126" s="87">
        <v>43020</v>
      </c>
      <c r="G1126" s="91"/>
      <c r="H1126" s="86"/>
      <c r="J1126" s="86"/>
    </row>
    <row r="1127" spans="1:10" x14ac:dyDescent="0.25">
      <c r="A1127" s="87">
        <v>43021</v>
      </c>
      <c r="G1127" s="91"/>
      <c r="H1127" s="86"/>
      <c r="J1127" s="86"/>
    </row>
    <row r="1128" spans="1:10" x14ac:dyDescent="0.25">
      <c r="A1128" s="87">
        <v>43022</v>
      </c>
      <c r="G1128" s="91"/>
      <c r="H1128" s="86"/>
      <c r="J1128" s="86"/>
    </row>
    <row r="1129" spans="1:10" x14ac:dyDescent="0.25">
      <c r="A1129" s="87">
        <v>43023</v>
      </c>
      <c r="G1129" s="91"/>
      <c r="H1129" s="86"/>
      <c r="J1129" s="86"/>
    </row>
    <row r="1130" spans="1:10" x14ac:dyDescent="0.25">
      <c r="A1130" s="87">
        <v>43024</v>
      </c>
      <c r="G1130" s="91"/>
      <c r="H1130" s="86"/>
      <c r="J1130" s="86"/>
    </row>
    <row r="1131" spans="1:10" x14ac:dyDescent="0.25">
      <c r="A1131" s="87">
        <v>43025</v>
      </c>
      <c r="G1131" s="91"/>
      <c r="H1131" s="86"/>
      <c r="J1131" s="86"/>
    </row>
    <row r="1132" spans="1:10" x14ac:dyDescent="0.25">
      <c r="A1132" s="87">
        <v>43026</v>
      </c>
      <c r="G1132" s="91"/>
      <c r="H1132" s="86"/>
      <c r="J1132" s="86"/>
    </row>
    <row r="1133" spans="1:10" x14ac:dyDescent="0.25">
      <c r="A1133" s="87">
        <v>43027</v>
      </c>
      <c r="G1133" s="91"/>
      <c r="H1133" s="86"/>
      <c r="J1133" s="86"/>
    </row>
    <row r="1134" spans="1:10" x14ac:dyDescent="0.25">
      <c r="A1134" s="87">
        <v>43028</v>
      </c>
      <c r="G1134" s="91"/>
      <c r="H1134" s="86"/>
      <c r="J1134" s="86"/>
    </row>
    <row r="1135" spans="1:10" x14ac:dyDescent="0.25">
      <c r="A1135" s="87">
        <v>43029</v>
      </c>
      <c r="G1135" s="91"/>
      <c r="H1135" s="86"/>
      <c r="J1135" s="86"/>
    </row>
    <row r="1136" spans="1:10" x14ac:dyDescent="0.25">
      <c r="A1136" s="87">
        <v>43030</v>
      </c>
      <c r="G1136" s="91"/>
      <c r="H1136" s="86"/>
      <c r="J1136" s="86"/>
    </row>
    <row r="1137" spans="1:10" x14ac:dyDescent="0.25">
      <c r="A1137" s="87">
        <v>43031</v>
      </c>
      <c r="G1137" s="91"/>
      <c r="H1137" s="86"/>
      <c r="J1137" s="86"/>
    </row>
    <row r="1138" spans="1:10" x14ac:dyDescent="0.25">
      <c r="A1138" s="87">
        <v>43032</v>
      </c>
      <c r="G1138" s="91"/>
      <c r="H1138" s="86"/>
      <c r="J1138" s="86"/>
    </row>
    <row r="1139" spans="1:10" x14ac:dyDescent="0.25">
      <c r="A1139" s="87">
        <v>43033</v>
      </c>
      <c r="G1139" s="91"/>
      <c r="H1139" s="86"/>
      <c r="J1139" s="86"/>
    </row>
    <row r="1140" spans="1:10" x14ac:dyDescent="0.25">
      <c r="A1140" s="87">
        <v>43034</v>
      </c>
      <c r="G1140" s="91"/>
      <c r="H1140" s="86"/>
      <c r="J1140" s="86"/>
    </row>
    <row r="1141" spans="1:10" x14ac:dyDescent="0.25">
      <c r="A1141" s="87">
        <v>43035</v>
      </c>
      <c r="G1141" s="91"/>
      <c r="H1141" s="86"/>
      <c r="J1141" s="86"/>
    </row>
    <row r="1142" spans="1:10" x14ac:dyDescent="0.25">
      <c r="A1142" s="87">
        <v>43036</v>
      </c>
      <c r="G1142" s="91"/>
      <c r="H1142" s="86"/>
      <c r="J1142" s="86"/>
    </row>
    <row r="1143" spans="1:10" x14ac:dyDescent="0.25">
      <c r="A1143" s="87">
        <v>43037</v>
      </c>
      <c r="G1143" s="91"/>
      <c r="H1143" s="86"/>
      <c r="J1143" s="86"/>
    </row>
    <row r="1144" spans="1:10" x14ac:dyDescent="0.25">
      <c r="A1144" s="87">
        <v>43038</v>
      </c>
      <c r="G1144" s="91"/>
      <c r="H1144" s="86"/>
      <c r="J1144" s="86"/>
    </row>
    <row r="1145" spans="1:10" x14ac:dyDescent="0.25">
      <c r="A1145" s="87">
        <v>43039</v>
      </c>
      <c r="G1145" s="91"/>
      <c r="H1145" s="86"/>
      <c r="J1145" s="86"/>
    </row>
    <row r="1146" spans="1:10" x14ac:dyDescent="0.25">
      <c r="A1146" s="87">
        <v>43040</v>
      </c>
      <c r="G1146" s="91"/>
      <c r="H1146" s="86"/>
      <c r="J1146" s="86"/>
    </row>
    <row r="1147" spans="1:10" x14ac:dyDescent="0.25">
      <c r="A1147" s="87">
        <v>43041</v>
      </c>
      <c r="G1147" s="91"/>
      <c r="H1147" s="86"/>
      <c r="J1147" s="86"/>
    </row>
    <row r="1148" spans="1:10" x14ac:dyDescent="0.25">
      <c r="A1148" s="87">
        <v>43042</v>
      </c>
      <c r="G1148" s="91"/>
      <c r="H1148" s="86"/>
      <c r="J1148" s="86"/>
    </row>
    <row r="1149" spans="1:10" x14ac:dyDescent="0.25">
      <c r="A1149" s="87">
        <v>43043</v>
      </c>
      <c r="G1149" s="91"/>
      <c r="H1149" s="86"/>
      <c r="J1149" s="86"/>
    </row>
    <row r="1150" spans="1:10" x14ac:dyDescent="0.25">
      <c r="A1150" s="87">
        <v>43044</v>
      </c>
      <c r="G1150" s="91"/>
      <c r="H1150" s="86"/>
      <c r="J1150" s="86"/>
    </row>
    <row r="1151" spans="1:10" x14ac:dyDescent="0.25">
      <c r="A1151" s="87">
        <v>43045</v>
      </c>
      <c r="G1151" s="91"/>
      <c r="H1151" s="86"/>
      <c r="J1151" s="86"/>
    </row>
    <row r="1152" spans="1:10" x14ac:dyDescent="0.25">
      <c r="A1152" s="87">
        <v>43046</v>
      </c>
      <c r="G1152" s="91"/>
      <c r="H1152" s="86"/>
      <c r="J1152" s="86"/>
    </row>
    <row r="1153" spans="1:10" x14ac:dyDescent="0.25">
      <c r="A1153" s="87">
        <v>43047</v>
      </c>
      <c r="G1153" s="91"/>
      <c r="H1153" s="86"/>
      <c r="J1153" s="86"/>
    </row>
    <row r="1154" spans="1:10" x14ac:dyDescent="0.25">
      <c r="A1154" s="87">
        <v>43048</v>
      </c>
      <c r="G1154" s="91"/>
      <c r="H1154" s="86"/>
      <c r="J1154" s="86"/>
    </row>
    <row r="1155" spans="1:10" x14ac:dyDescent="0.25">
      <c r="A1155" s="87">
        <v>43049</v>
      </c>
      <c r="G1155" s="91"/>
      <c r="H1155" s="86"/>
      <c r="J1155" s="86"/>
    </row>
    <row r="1156" spans="1:10" x14ac:dyDescent="0.25">
      <c r="A1156" s="87">
        <v>43050</v>
      </c>
      <c r="G1156" s="91"/>
      <c r="H1156" s="86"/>
      <c r="J1156" s="86"/>
    </row>
    <row r="1157" spans="1:10" x14ac:dyDescent="0.25">
      <c r="A1157" s="87">
        <v>43051</v>
      </c>
      <c r="G1157" s="91"/>
      <c r="H1157" s="86"/>
      <c r="J1157" s="86"/>
    </row>
    <row r="1158" spans="1:10" x14ac:dyDescent="0.25">
      <c r="A1158" s="87">
        <v>43052</v>
      </c>
      <c r="G1158" s="91"/>
      <c r="H1158" s="86"/>
      <c r="J1158" s="86"/>
    </row>
    <row r="1159" spans="1:10" x14ac:dyDescent="0.25">
      <c r="A1159" s="87">
        <v>43053</v>
      </c>
      <c r="G1159" s="91"/>
      <c r="H1159" s="86"/>
      <c r="J1159" s="86"/>
    </row>
    <row r="1160" spans="1:10" x14ac:dyDescent="0.25">
      <c r="A1160" s="87">
        <v>43054</v>
      </c>
      <c r="G1160" s="91"/>
      <c r="H1160" s="86"/>
      <c r="J1160" s="86"/>
    </row>
    <row r="1161" spans="1:10" x14ac:dyDescent="0.25">
      <c r="A1161" s="87">
        <v>43055</v>
      </c>
      <c r="G1161" s="91"/>
      <c r="H1161" s="86"/>
      <c r="J1161" s="86"/>
    </row>
    <row r="1162" spans="1:10" x14ac:dyDescent="0.25">
      <c r="A1162" s="87">
        <v>43056</v>
      </c>
      <c r="G1162" s="91"/>
      <c r="H1162" s="86"/>
      <c r="J1162" s="86"/>
    </row>
    <row r="1163" spans="1:10" x14ac:dyDescent="0.25">
      <c r="A1163" s="87">
        <v>43057</v>
      </c>
      <c r="G1163" s="91"/>
      <c r="H1163" s="86"/>
      <c r="J1163" s="86"/>
    </row>
    <row r="1164" spans="1:10" x14ac:dyDescent="0.25">
      <c r="A1164" s="87">
        <v>43058</v>
      </c>
      <c r="G1164" s="91"/>
      <c r="H1164" s="86"/>
      <c r="J1164" s="86"/>
    </row>
    <row r="1165" spans="1:10" x14ac:dyDescent="0.25">
      <c r="A1165" s="87">
        <v>43059</v>
      </c>
      <c r="G1165" s="91"/>
      <c r="H1165" s="86"/>
      <c r="J1165" s="86"/>
    </row>
    <row r="1166" spans="1:10" x14ac:dyDescent="0.25">
      <c r="A1166" s="87">
        <v>43060</v>
      </c>
      <c r="G1166" s="91"/>
      <c r="H1166" s="86"/>
      <c r="J1166" s="86"/>
    </row>
    <row r="1167" spans="1:10" x14ac:dyDescent="0.25">
      <c r="A1167" s="87">
        <v>43061</v>
      </c>
      <c r="G1167" s="91"/>
      <c r="H1167" s="86"/>
      <c r="J1167" s="86"/>
    </row>
    <row r="1168" spans="1:10" x14ac:dyDescent="0.25">
      <c r="A1168" s="87">
        <v>43062</v>
      </c>
      <c r="G1168" s="91"/>
      <c r="H1168" s="86"/>
      <c r="J1168" s="86"/>
    </row>
    <row r="1169" spans="1:10" x14ac:dyDescent="0.25">
      <c r="A1169" s="87">
        <v>43063</v>
      </c>
      <c r="G1169" s="91"/>
      <c r="H1169" s="86"/>
      <c r="J1169" s="86"/>
    </row>
    <row r="1170" spans="1:10" x14ac:dyDescent="0.25">
      <c r="A1170" s="87">
        <v>43064</v>
      </c>
      <c r="G1170" s="91"/>
      <c r="H1170" s="86"/>
      <c r="J1170" s="86"/>
    </row>
    <row r="1171" spans="1:10" x14ac:dyDescent="0.25">
      <c r="A1171" s="87">
        <v>43065</v>
      </c>
      <c r="G1171" s="91"/>
      <c r="H1171" s="86"/>
      <c r="J1171" s="86"/>
    </row>
    <row r="1172" spans="1:10" x14ac:dyDescent="0.25">
      <c r="A1172" s="87">
        <v>43066</v>
      </c>
      <c r="G1172" s="91"/>
      <c r="H1172" s="86"/>
      <c r="J1172" s="86"/>
    </row>
    <row r="1173" spans="1:10" x14ac:dyDescent="0.25">
      <c r="A1173" s="87">
        <v>43067</v>
      </c>
      <c r="G1173" s="91"/>
      <c r="H1173" s="86"/>
      <c r="J1173" s="86"/>
    </row>
    <row r="1174" spans="1:10" x14ac:dyDescent="0.25">
      <c r="A1174" s="87">
        <v>43068</v>
      </c>
      <c r="G1174" s="91"/>
      <c r="H1174" s="86"/>
      <c r="J1174" s="86"/>
    </row>
    <row r="1175" spans="1:10" x14ac:dyDescent="0.25">
      <c r="A1175" s="87">
        <v>43069</v>
      </c>
      <c r="G1175" s="91"/>
      <c r="H1175" s="86"/>
      <c r="J1175" s="86"/>
    </row>
    <row r="1176" spans="1:10" x14ac:dyDescent="0.25">
      <c r="A1176" s="87">
        <v>43070</v>
      </c>
      <c r="G1176" s="91"/>
      <c r="H1176" s="86"/>
      <c r="J1176" s="86"/>
    </row>
    <row r="1177" spans="1:10" x14ac:dyDescent="0.25">
      <c r="A1177" s="87">
        <v>43071</v>
      </c>
      <c r="G1177" s="91"/>
      <c r="H1177" s="86"/>
      <c r="J1177" s="86"/>
    </row>
    <row r="1178" spans="1:10" x14ac:dyDescent="0.25">
      <c r="A1178" s="87">
        <v>43072</v>
      </c>
      <c r="G1178" s="91"/>
      <c r="H1178" s="86"/>
      <c r="J1178" s="86"/>
    </row>
    <row r="1179" spans="1:10" x14ac:dyDescent="0.25">
      <c r="A1179" s="87">
        <v>43073</v>
      </c>
      <c r="G1179" s="91"/>
      <c r="H1179" s="86"/>
      <c r="J1179" s="86"/>
    </row>
    <row r="1180" spans="1:10" x14ac:dyDescent="0.25">
      <c r="A1180" s="87">
        <v>43074</v>
      </c>
      <c r="G1180" s="91"/>
      <c r="H1180" s="86"/>
      <c r="J1180" s="86"/>
    </row>
    <row r="1181" spans="1:10" x14ac:dyDescent="0.25">
      <c r="A1181" s="87">
        <v>43075</v>
      </c>
      <c r="G1181" s="91"/>
      <c r="H1181" s="86"/>
      <c r="J1181" s="86"/>
    </row>
    <row r="1182" spans="1:10" x14ac:dyDescent="0.25">
      <c r="A1182" s="87">
        <v>43076</v>
      </c>
      <c r="G1182" s="91"/>
      <c r="H1182" s="86"/>
      <c r="J1182" s="86"/>
    </row>
    <row r="1183" spans="1:10" x14ac:dyDescent="0.25">
      <c r="A1183" s="87">
        <v>43077</v>
      </c>
      <c r="G1183" s="91"/>
      <c r="H1183" s="86"/>
      <c r="J1183" s="86"/>
    </row>
    <row r="1184" spans="1:10" x14ac:dyDescent="0.25">
      <c r="A1184" s="87">
        <v>43078</v>
      </c>
      <c r="G1184" s="91"/>
      <c r="H1184" s="86"/>
      <c r="J1184" s="86"/>
    </row>
    <row r="1185" spans="1:10" x14ac:dyDescent="0.25">
      <c r="A1185" s="87">
        <v>43079</v>
      </c>
      <c r="G1185" s="91"/>
      <c r="H1185" s="86"/>
      <c r="J1185" s="86"/>
    </row>
    <row r="1186" spans="1:10" x14ac:dyDescent="0.25">
      <c r="A1186" s="87">
        <v>43080</v>
      </c>
      <c r="G1186" s="91"/>
      <c r="H1186" s="86"/>
      <c r="J1186" s="86"/>
    </row>
    <row r="1187" spans="1:10" x14ac:dyDescent="0.25">
      <c r="A1187" s="87">
        <v>43081</v>
      </c>
      <c r="G1187" s="91"/>
      <c r="H1187" s="86"/>
      <c r="J1187" s="86"/>
    </row>
    <row r="1188" spans="1:10" x14ac:dyDescent="0.25">
      <c r="A1188" s="87">
        <v>43082</v>
      </c>
      <c r="G1188" s="91"/>
      <c r="H1188" s="86"/>
      <c r="J1188" s="86"/>
    </row>
    <row r="1189" spans="1:10" x14ac:dyDescent="0.25">
      <c r="A1189" s="87">
        <v>43083</v>
      </c>
      <c r="G1189" s="91"/>
      <c r="H1189" s="86"/>
      <c r="J1189" s="86"/>
    </row>
    <row r="1190" spans="1:10" x14ac:dyDescent="0.25">
      <c r="A1190" s="87">
        <v>43084</v>
      </c>
      <c r="G1190" s="91"/>
      <c r="H1190" s="86"/>
      <c r="J1190" s="86"/>
    </row>
    <row r="1191" spans="1:10" x14ac:dyDescent="0.25">
      <c r="A1191" s="87">
        <v>43085</v>
      </c>
      <c r="G1191" s="91"/>
      <c r="H1191" s="86"/>
      <c r="J1191" s="86"/>
    </row>
    <row r="1192" spans="1:10" x14ac:dyDescent="0.25">
      <c r="A1192" s="87">
        <v>43086</v>
      </c>
      <c r="G1192" s="91"/>
      <c r="H1192" s="86"/>
      <c r="J1192" s="86"/>
    </row>
    <row r="1193" spans="1:10" x14ac:dyDescent="0.25">
      <c r="A1193" s="87">
        <v>43087</v>
      </c>
      <c r="G1193" s="91"/>
      <c r="H1193" s="86"/>
      <c r="J1193" s="86"/>
    </row>
    <row r="1194" spans="1:10" x14ac:dyDescent="0.25">
      <c r="A1194" s="87">
        <v>43088</v>
      </c>
      <c r="G1194" s="91"/>
      <c r="H1194" s="86"/>
      <c r="J1194" s="86"/>
    </row>
    <row r="1195" spans="1:10" x14ac:dyDescent="0.25">
      <c r="A1195" s="87">
        <v>43089</v>
      </c>
      <c r="G1195" s="91"/>
      <c r="H1195" s="86"/>
      <c r="J1195" s="86"/>
    </row>
    <row r="1196" spans="1:10" x14ac:dyDescent="0.25">
      <c r="A1196" s="87">
        <v>43090</v>
      </c>
      <c r="G1196" s="91"/>
      <c r="H1196" s="86"/>
      <c r="J1196" s="86"/>
    </row>
    <row r="1197" spans="1:10" x14ac:dyDescent="0.25">
      <c r="A1197" s="87">
        <v>43091</v>
      </c>
      <c r="G1197" s="91"/>
      <c r="H1197" s="86"/>
      <c r="J1197" s="86"/>
    </row>
    <row r="1198" spans="1:10" x14ac:dyDescent="0.25">
      <c r="A1198" s="87">
        <v>43092</v>
      </c>
      <c r="G1198" s="91"/>
      <c r="H1198" s="86"/>
      <c r="J1198" s="86"/>
    </row>
    <row r="1199" spans="1:10" x14ac:dyDescent="0.25">
      <c r="A1199" s="87">
        <v>43093</v>
      </c>
      <c r="G1199" s="91"/>
      <c r="H1199" s="86"/>
      <c r="J1199" s="86"/>
    </row>
    <row r="1200" spans="1:10" x14ac:dyDescent="0.25">
      <c r="A1200" s="87">
        <v>43094</v>
      </c>
      <c r="G1200" s="91"/>
      <c r="H1200" s="86"/>
      <c r="J1200" s="86"/>
    </row>
    <row r="1201" spans="1:10" x14ac:dyDescent="0.25">
      <c r="A1201" s="87">
        <v>43095</v>
      </c>
      <c r="G1201" s="91"/>
      <c r="H1201" s="86"/>
      <c r="J1201" s="86"/>
    </row>
    <row r="1202" spans="1:10" x14ac:dyDescent="0.25">
      <c r="A1202" s="87">
        <v>43096</v>
      </c>
      <c r="G1202" s="91"/>
      <c r="H1202" s="86"/>
      <c r="J1202" s="86"/>
    </row>
    <row r="1203" spans="1:10" x14ac:dyDescent="0.25">
      <c r="A1203" s="87">
        <v>43097</v>
      </c>
      <c r="G1203" s="91"/>
      <c r="H1203" s="86"/>
      <c r="J1203" s="86"/>
    </row>
    <row r="1204" spans="1:10" x14ac:dyDescent="0.25">
      <c r="A1204" s="87">
        <v>43098</v>
      </c>
      <c r="G1204" s="91"/>
      <c r="H1204" s="86"/>
      <c r="J1204" s="86"/>
    </row>
    <row r="1205" spans="1:10" x14ac:dyDescent="0.25">
      <c r="A1205" s="87">
        <v>43099</v>
      </c>
      <c r="G1205" s="91"/>
      <c r="H1205" s="86"/>
      <c r="J1205" s="86"/>
    </row>
    <row r="1206" spans="1:10" x14ac:dyDescent="0.25">
      <c r="A1206" s="87">
        <v>43100</v>
      </c>
      <c r="G1206" s="91"/>
      <c r="H1206" s="86"/>
      <c r="J1206" s="86"/>
    </row>
    <row r="1207" spans="1:10" x14ac:dyDescent="0.25">
      <c r="A1207" s="87">
        <v>43101</v>
      </c>
      <c r="G1207" s="91"/>
      <c r="H1207" s="86"/>
      <c r="J1207" s="86"/>
    </row>
    <row r="1208" spans="1:10" x14ac:dyDescent="0.25">
      <c r="A1208" s="87">
        <v>43102</v>
      </c>
      <c r="G1208" s="91"/>
      <c r="H1208" s="86"/>
      <c r="J1208" s="86"/>
    </row>
    <row r="1209" spans="1:10" x14ac:dyDescent="0.25">
      <c r="A1209" s="87">
        <v>43103</v>
      </c>
      <c r="G1209" s="91"/>
      <c r="H1209" s="86"/>
      <c r="J1209" s="86"/>
    </row>
    <row r="1210" spans="1:10" x14ac:dyDescent="0.25">
      <c r="A1210" s="87">
        <v>43104</v>
      </c>
      <c r="G1210" s="91"/>
      <c r="H1210" s="86"/>
      <c r="J1210" s="86"/>
    </row>
    <row r="1211" spans="1:10" x14ac:dyDescent="0.25">
      <c r="A1211" s="87">
        <v>43105</v>
      </c>
      <c r="G1211" s="91"/>
      <c r="H1211" s="86"/>
      <c r="J1211" s="86"/>
    </row>
    <row r="1212" spans="1:10" x14ac:dyDescent="0.25">
      <c r="A1212" s="87">
        <v>43106</v>
      </c>
      <c r="G1212" s="91"/>
      <c r="H1212" s="86"/>
      <c r="J1212" s="86"/>
    </row>
    <row r="1213" spans="1:10" x14ac:dyDescent="0.25">
      <c r="A1213" s="87">
        <v>43107</v>
      </c>
      <c r="G1213" s="91"/>
      <c r="H1213" s="86"/>
      <c r="J1213" s="86"/>
    </row>
    <row r="1214" spans="1:10" x14ac:dyDescent="0.25">
      <c r="A1214" s="87">
        <v>43108</v>
      </c>
      <c r="G1214" s="91"/>
      <c r="H1214" s="86"/>
      <c r="J1214" s="86"/>
    </row>
    <row r="1215" spans="1:10" x14ac:dyDescent="0.25">
      <c r="A1215" s="87">
        <v>43109</v>
      </c>
      <c r="G1215" s="91"/>
      <c r="H1215" s="86"/>
      <c r="J1215" s="86"/>
    </row>
    <row r="1216" spans="1:10" x14ac:dyDescent="0.25">
      <c r="A1216" s="87">
        <v>43110</v>
      </c>
      <c r="G1216" s="91"/>
      <c r="H1216" s="86"/>
      <c r="J1216" s="86"/>
    </row>
    <row r="1217" spans="1:10" x14ac:dyDescent="0.25">
      <c r="A1217" s="87">
        <v>43111</v>
      </c>
      <c r="G1217" s="91"/>
      <c r="H1217" s="86"/>
      <c r="J1217" s="86"/>
    </row>
    <row r="1218" spans="1:10" x14ac:dyDescent="0.25">
      <c r="A1218" s="87">
        <v>43112</v>
      </c>
      <c r="G1218" s="91"/>
      <c r="H1218" s="86"/>
      <c r="J1218" s="86"/>
    </row>
    <row r="1219" spans="1:10" x14ac:dyDescent="0.25">
      <c r="A1219" s="87">
        <v>43113</v>
      </c>
      <c r="G1219" s="91"/>
      <c r="H1219" s="86"/>
      <c r="J1219" s="86"/>
    </row>
    <row r="1220" spans="1:10" x14ac:dyDescent="0.25">
      <c r="A1220" s="87">
        <v>43114</v>
      </c>
      <c r="G1220" s="91"/>
      <c r="H1220" s="86"/>
      <c r="J1220" s="86"/>
    </row>
    <row r="1221" spans="1:10" x14ac:dyDescent="0.25">
      <c r="A1221" s="87">
        <v>43115</v>
      </c>
      <c r="G1221" s="91"/>
      <c r="H1221" s="86"/>
      <c r="J1221" s="86"/>
    </row>
    <row r="1222" spans="1:10" x14ac:dyDescent="0.25">
      <c r="A1222" s="87">
        <v>43116</v>
      </c>
      <c r="G1222" s="91"/>
      <c r="H1222" s="86"/>
      <c r="J1222" s="86"/>
    </row>
    <row r="1223" spans="1:10" x14ac:dyDescent="0.25">
      <c r="A1223" s="87">
        <v>43117</v>
      </c>
      <c r="G1223" s="91"/>
      <c r="H1223" s="86"/>
      <c r="J1223" s="86"/>
    </row>
    <row r="1224" spans="1:10" x14ac:dyDescent="0.25">
      <c r="A1224" s="87">
        <v>43118</v>
      </c>
      <c r="G1224" s="91"/>
      <c r="H1224" s="86"/>
      <c r="J1224" s="86"/>
    </row>
    <row r="1225" spans="1:10" x14ac:dyDescent="0.25">
      <c r="A1225" s="87">
        <v>43119</v>
      </c>
      <c r="G1225" s="91"/>
      <c r="H1225" s="86"/>
      <c r="J1225" s="86"/>
    </row>
    <row r="1226" spans="1:10" x14ac:dyDescent="0.25">
      <c r="A1226" s="87">
        <v>43120</v>
      </c>
      <c r="G1226" s="91"/>
      <c r="H1226" s="86"/>
      <c r="J1226" s="86"/>
    </row>
    <row r="1227" spans="1:10" x14ac:dyDescent="0.25">
      <c r="A1227" s="87">
        <v>43121</v>
      </c>
      <c r="G1227" s="91"/>
      <c r="H1227" s="86"/>
      <c r="J1227" s="86"/>
    </row>
    <row r="1228" spans="1:10" x14ac:dyDescent="0.25">
      <c r="A1228" s="87">
        <v>43122</v>
      </c>
      <c r="G1228" s="91"/>
      <c r="H1228" s="86"/>
      <c r="J1228" s="86"/>
    </row>
    <row r="1229" spans="1:10" x14ac:dyDescent="0.25">
      <c r="A1229" s="87">
        <v>43123</v>
      </c>
      <c r="G1229" s="91"/>
      <c r="H1229" s="86"/>
      <c r="J1229" s="86"/>
    </row>
    <row r="1230" spans="1:10" x14ac:dyDescent="0.25">
      <c r="A1230" s="87">
        <v>43124</v>
      </c>
      <c r="G1230" s="91"/>
      <c r="H1230" s="86"/>
      <c r="J1230" s="86"/>
    </row>
    <row r="1231" spans="1:10" x14ac:dyDescent="0.25">
      <c r="A1231" s="87">
        <v>43125</v>
      </c>
      <c r="G1231" s="91"/>
      <c r="H1231" s="86"/>
      <c r="J1231" s="86"/>
    </row>
    <row r="1232" spans="1:10" x14ac:dyDescent="0.25">
      <c r="A1232" s="87">
        <v>43126</v>
      </c>
      <c r="G1232" s="91"/>
      <c r="H1232" s="86"/>
      <c r="J1232" s="86"/>
    </row>
    <row r="1233" spans="1:10" x14ac:dyDescent="0.25">
      <c r="A1233" s="87">
        <v>43127</v>
      </c>
      <c r="G1233" s="91"/>
      <c r="H1233" s="86"/>
      <c r="J1233" s="86"/>
    </row>
    <row r="1234" spans="1:10" x14ac:dyDescent="0.25">
      <c r="A1234" s="87">
        <v>43128</v>
      </c>
      <c r="G1234" s="91"/>
      <c r="H1234" s="86"/>
      <c r="J1234" s="86"/>
    </row>
    <row r="1235" spans="1:10" x14ac:dyDescent="0.25">
      <c r="A1235" s="87">
        <v>43129</v>
      </c>
      <c r="G1235" s="91"/>
      <c r="H1235" s="86"/>
      <c r="J1235" s="86"/>
    </row>
    <row r="1236" spans="1:10" x14ac:dyDescent="0.25">
      <c r="A1236" s="87">
        <v>43130</v>
      </c>
      <c r="G1236" s="91"/>
      <c r="H1236" s="86"/>
      <c r="J1236" s="86"/>
    </row>
    <row r="1237" spans="1:10" x14ac:dyDescent="0.25">
      <c r="A1237" s="87">
        <v>43131</v>
      </c>
      <c r="G1237" s="91"/>
      <c r="H1237" s="86"/>
      <c r="J1237" s="86"/>
    </row>
    <row r="1238" spans="1:10" x14ac:dyDescent="0.25">
      <c r="A1238" s="87">
        <v>43132</v>
      </c>
      <c r="G1238" s="91"/>
      <c r="H1238" s="86"/>
      <c r="J1238" s="86"/>
    </row>
    <row r="1239" spans="1:10" x14ac:dyDescent="0.25">
      <c r="A1239" s="87">
        <v>43133</v>
      </c>
      <c r="G1239" s="91"/>
      <c r="H1239" s="86"/>
      <c r="J1239" s="86"/>
    </row>
    <row r="1240" spans="1:10" x14ac:dyDescent="0.25">
      <c r="A1240" s="87">
        <v>43134</v>
      </c>
      <c r="G1240" s="91"/>
      <c r="H1240" s="86"/>
      <c r="J1240" s="86"/>
    </row>
    <row r="1241" spans="1:10" x14ac:dyDescent="0.25">
      <c r="A1241" s="87">
        <v>43135</v>
      </c>
      <c r="G1241" s="91"/>
      <c r="H1241" s="86"/>
      <c r="J1241" s="86"/>
    </row>
    <row r="1242" spans="1:10" x14ac:dyDescent="0.25">
      <c r="A1242" s="87">
        <v>43136</v>
      </c>
      <c r="G1242" s="91"/>
      <c r="H1242" s="86"/>
      <c r="J1242" s="86"/>
    </row>
    <row r="1243" spans="1:10" x14ac:dyDescent="0.25">
      <c r="A1243" s="87">
        <v>43137</v>
      </c>
      <c r="G1243" s="91"/>
      <c r="H1243" s="86"/>
      <c r="J1243" s="86"/>
    </row>
    <row r="1244" spans="1:10" x14ac:dyDescent="0.25">
      <c r="A1244" s="87">
        <v>43138</v>
      </c>
      <c r="G1244" s="91"/>
      <c r="H1244" s="86"/>
      <c r="J1244" s="86"/>
    </row>
    <row r="1245" spans="1:10" x14ac:dyDescent="0.25">
      <c r="A1245" s="87">
        <v>43139</v>
      </c>
      <c r="G1245" s="91"/>
      <c r="H1245" s="86"/>
      <c r="J1245" s="86"/>
    </row>
    <row r="1246" spans="1:10" x14ac:dyDescent="0.25">
      <c r="A1246" s="87">
        <v>43140</v>
      </c>
      <c r="G1246" s="91"/>
      <c r="H1246" s="86"/>
      <c r="J1246" s="86"/>
    </row>
    <row r="1247" spans="1:10" x14ac:dyDescent="0.25">
      <c r="A1247" s="87">
        <v>43141</v>
      </c>
      <c r="G1247" s="91"/>
      <c r="H1247" s="86"/>
      <c r="J1247" s="86"/>
    </row>
    <row r="1248" spans="1:10" x14ac:dyDescent="0.25">
      <c r="A1248" s="87">
        <v>43142</v>
      </c>
      <c r="G1248" s="91"/>
      <c r="H1248" s="86"/>
      <c r="J1248" s="86"/>
    </row>
    <row r="1249" spans="1:10" x14ac:dyDescent="0.25">
      <c r="A1249" s="87">
        <v>43143</v>
      </c>
      <c r="G1249" s="91"/>
      <c r="H1249" s="86"/>
      <c r="J1249" s="86"/>
    </row>
    <row r="1250" spans="1:10" x14ac:dyDescent="0.25">
      <c r="A1250" s="87">
        <v>43144</v>
      </c>
      <c r="G1250" s="91"/>
      <c r="H1250" s="86"/>
      <c r="J1250" s="86"/>
    </row>
    <row r="1251" spans="1:10" x14ac:dyDescent="0.25">
      <c r="A1251" s="87">
        <v>43145</v>
      </c>
      <c r="G1251" s="91"/>
      <c r="H1251" s="86"/>
      <c r="J1251" s="86"/>
    </row>
    <row r="1252" spans="1:10" x14ac:dyDescent="0.25">
      <c r="A1252" s="87">
        <v>43146</v>
      </c>
      <c r="G1252" s="91"/>
      <c r="H1252" s="86"/>
      <c r="J1252" s="86"/>
    </row>
    <row r="1253" spans="1:10" x14ac:dyDescent="0.25">
      <c r="A1253" s="87">
        <v>43147</v>
      </c>
      <c r="G1253" s="91"/>
      <c r="H1253" s="86"/>
      <c r="J1253" s="86"/>
    </row>
    <row r="1254" spans="1:10" x14ac:dyDescent="0.25">
      <c r="A1254" s="87">
        <v>43148</v>
      </c>
      <c r="G1254" s="91"/>
      <c r="H1254" s="86"/>
      <c r="J1254" s="86"/>
    </row>
    <row r="1255" spans="1:10" x14ac:dyDescent="0.25">
      <c r="A1255" s="87">
        <v>43149</v>
      </c>
      <c r="G1255" s="91"/>
      <c r="H1255" s="86"/>
      <c r="J1255" s="86"/>
    </row>
    <row r="1256" spans="1:10" x14ac:dyDescent="0.25">
      <c r="A1256" s="87">
        <v>43150</v>
      </c>
      <c r="G1256" s="91"/>
      <c r="H1256" s="86"/>
      <c r="J1256" s="86"/>
    </row>
    <row r="1257" spans="1:10" x14ac:dyDescent="0.25">
      <c r="A1257" s="87">
        <v>43151</v>
      </c>
      <c r="G1257" s="91"/>
      <c r="H1257" s="86"/>
      <c r="J1257" s="86"/>
    </row>
    <row r="1258" spans="1:10" x14ac:dyDescent="0.25">
      <c r="A1258" s="87">
        <v>43152</v>
      </c>
      <c r="G1258" s="91"/>
      <c r="H1258" s="86"/>
      <c r="J1258" s="86"/>
    </row>
    <row r="1259" spans="1:10" x14ac:dyDescent="0.25">
      <c r="A1259" s="87">
        <v>43153</v>
      </c>
      <c r="G1259" s="91"/>
      <c r="H1259" s="86"/>
      <c r="J1259" s="86"/>
    </row>
    <row r="1260" spans="1:10" x14ac:dyDescent="0.25">
      <c r="A1260" s="87">
        <v>43154</v>
      </c>
      <c r="G1260" s="91"/>
      <c r="H1260" s="86"/>
      <c r="J1260" s="86"/>
    </row>
    <row r="1261" spans="1:10" x14ac:dyDescent="0.25">
      <c r="A1261" s="87">
        <v>43155</v>
      </c>
      <c r="G1261" s="91"/>
      <c r="H1261" s="86"/>
      <c r="J1261" s="86"/>
    </row>
    <row r="1262" spans="1:10" x14ac:dyDescent="0.25">
      <c r="A1262" s="87">
        <v>43156</v>
      </c>
      <c r="G1262" s="91"/>
      <c r="H1262" s="86"/>
      <c r="J1262" s="86"/>
    </row>
    <row r="1263" spans="1:10" x14ac:dyDescent="0.25">
      <c r="A1263" s="87">
        <v>43157</v>
      </c>
      <c r="G1263" s="91"/>
      <c r="H1263" s="86"/>
      <c r="J1263" s="86"/>
    </row>
    <row r="1264" spans="1:10" x14ac:dyDescent="0.25">
      <c r="A1264" s="87">
        <v>43158</v>
      </c>
      <c r="G1264" s="91"/>
      <c r="H1264" s="86"/>
      <c r="J1264" s="86"/>
    </row>
    <row r="1265" spans="1:10" x14ac:dyDescent="0.25">
      <c r="A1265" s="87">
        <v>43159</v>
      </c>
      <c r="G1265" s="91"/>
      <c r="H1265" s="86"/>
      <c r="J1265" s="86"/>
    </row>
    <row r="1266" spans="1:10" x14ac:dyDescent="0.25">
      <c r="A1266" s="87">
        <v>43160</v>
      </c>
      <c r="G1266" s="91"/>
      <c r="H1266" s="86"/>
      <c r="J1266" s="86"/>
    </row>
    <row r="1267" spans="1:10" x14ac:dyDescent="0.25">
      <c r="A1267" s="87">
        <v>43161</v>
      </c>
      <c r="G1267" s="91"/>
      <c r="H1267" s="86"/>
      <c r="J1267" s="86"/>
    </row>
    <row r="1268" spans="1:10" x14ac:dyDescent="0.25">
      <c r="A1268" s="87">
        <v>43162</v>
      </c>
      <c r="G1268" s="91"/>
      <c r="H1268" s="86"/>
      <c r="J1268" s="86"/>
    </row>
    <row r="1269" spans="1:10" x14ac:dyDescent="0.25">
      <c r="A1269" s="87">
        <v>43163</v>
      </c>
      <c r="G1269" s="91"/>
      <c r="H1269" s="86"/>
      <c r="J1269" s="86"/>
    </row>
    <row r="1270" spans="1:10" x14ac:dyDescent="0.25">
      <c r="A1270" s="87">
        <v>43164</v>
      </c>
      <c r="G1270" s="91"/>
      <c r="H1270" s="86"/>
      <c r="J1270" s="86"/>
    </row>
    <row r="1271" spans="1:10" x14ac:dyDescent="0.25">
      <c r="A1271" s="87">
        <v>43165</v>
      </c>
      <c r="G1271" s="91"/>
      <c r="H1271" s="86"/>
      <c r="J1271" s="86"/>
    </row>
    <row r="1272" spans="1:10" x14ac:dyDescent="0.25">
      <c r="A1272" s="87">
        <v>43166</v>
      </c>
      <c r="G1272" s="91"/>
      <c r="H1272" s="86"/>
      <c r="J1272" s="86"/>
    </row>
    <row r="1273" spans="1:10" x14ac:dyDescent="0.25">
      <c r="A1273" s="87">
        <v>43167</v>
      </c>
      <c r="G1273" s="91"/>
      <c r="H1273" s="86"/>
      <c r="J1273" s="86"/>
    </row>
    <row r="1274" spans="1:10" x14ac:dyDescent="0.25">
      <c r="A1274" s="87">
        <v>43168</v>
      </c>
      <c r="G1274" s="91"/>
      <c r="H1274" s="86"/>
      <c r="J1274" s="86"/>
    </row>
    <row r="1275" spans="1:10" x14ac:dyDescent="0.25">
      <c r="A1275" s="87">
        <v>43169</v>
      </c>
      <c r="G1275" s="91"/>
      <c r="H1275" s="86"/>
      <c r="J1275" s="86"/>
    </row>
    <row r="1276" spans="1:10" x14ac:dyDescent="0.25">
      <c r="A1276" s="87">
        <v>43170</v>
      </c>
      <c r="G1276" s="91"/>
      <c r="H1276" s="86"/>
      <c r="J1276" s="86"/>
    </row>
    <row r="1277" spans="1:10" x14ac:dyDescent="0.25">
      <c r="A1277" s="87">
        <v>43171</v>
      </c>
      <c r="G1277" s="91"/>
      <c r="H1277" s="86"/>
      <c r="J1277" s="86"/>
    </row>
    <row r="1278" spans="1:10" x14ac:dyDescent="0.25">
      <c r="A1278" s="87">
        <v>43172</v>
      </c>
      <c r="G1278" s="91"/>
      <c r="H1278" s="86"/>
      <c r="J1278" s="86"/>
    </row>
    <row r="1279" spans="1:10" x14ac:dyDescent="0.25">
      <c r="A1279" s="87">
        <v>43173</v>
      </c>
      <c r="G1279" s="91"/>
      <c r="H1279" s="86"/>
      <c r="J1279" s="86"/>
    </row>
    <row r="1280" spans="1:10" x14ac:dyDescent="0.25">
      <c r="A1280" s="87">
        <v>43174</v>
      </c>
      <c r="G1280" s="91"/>
      <c r="H1280" s="86"/>
      <c r="J1280" s="86"/>
    </row>
    <row r="1281" spans="1:10" x14ac:dyDescent="0.25">
      <c r="A1281" s="87">
        <v>43175</v>
      </c>
      <c r="G1281" s="91"/>
      <c r="H1281" s="86"/>
      <c r="J1281" s="86"/>
    </row>
    <row r="1282" spans="1:10" x14ac:dyDescent="0.25">
      <c r="A1282" s="87">
        <v>43176</v>
      </c>
      <c r="G1282" s="91"/>
      <c r="H1282" s="86"/>
      <c r="J1282" s="86"/>
    </row>
    <row r="1283" spans="1:10" x14ac:dyDescent="0.25">
      <c r="A1283" s="87">
        <v>43177</v>
      </c>
      <c r="G1283" s="91"/>
      <c r="H1283" s="86"/>
      <c r="J1283" s="86"/>
    </row>
    <row r="1284" spans="1:10" x14ac:dyDescent="0.25">
      <c r="A1284" s="87">
        <v>43178</v>
      </c>
      <c r="G1284" s="91"/>
      <c r="H1284" s="86"/>
      <c r="J1284" s="86"/>
    </row>
    <row r="1285" spans="1:10" x14ac:dyDescent="0.25">
      <c r="A1285" s="87">
        <v>43179</v>
      </c>
      <c r="G1285" s="91"/>
      <c r="H1285" s="86"/>
      <c r="J1285" s="86"/>
    </row>
    <row r="1286" spans="1:10" x14ac:dyDescent="0.25">
      <c r="A1286" s="87">
        <v>43180</v>
      </c>
      <c r="G1286" s="91"/>
      <c r="H1286" s="86"/>
      <c r="J1286" s="86"/>
    </row>
    <row r="1287" spans="1:10" x14ac:dyDescent="0.25">
      <c r="A1287" s="87">
        <v>43181</v>
      </c>
      <c r="G1287" s="91"/>
      <c r="H1287" s="86"/>
      <c r="J1287" s="86"/>
    </row>
    <row r="1288" spans="1:10" x14ac:dyDescent="0.25">
      <c r="A1288" s="87">
        <v>43182</v>
      </c>
      <c r="G1288" s="91"/>
      <c r="H1288" s="86"/>
      <c r="J1288" s="86"/>
    </row>
    <row r="1289" spans="1:10" x14ac:dyDescent="0.25">
      <c r="A1289" s="87">
        <v>43183</v>
      </c>
      <c r="G1289" s="91"/>
      <c r="H1289" s="86"/>
      <c r="J1289" s="86"/>
    </row>
    <row r="1290" spans="1:10" x14ac:dyDescent="0.25">
      <c r="A1290" s="87">
        <v>43184</v>
      </c>
      <c r="G1290" s="91"/>
      <c r="H1290" s="86"/>
      <c r="J1290" s="86"/>
    </row>
    <row r="1291" spans="1:10" x14ac:dyDescent="0.25">
      <c r="A1291" s="87">
        <v>43185</v>
      </c>
      <c r="G1291" s="91"/>
      <c r="H1291" s="86"/>
      <c r="J1291" s="86"/>
    </row>
    <row r="1292" spans="1:10" x14ac:dyDescent="0.25">
      <c r="A1292" s="87">
        <v>43186</v>
      </c>
      <c r="G1292" s="91"/>
      <c r="H1292" s="86"/>
      <c r="J1292" s="86"/>
    </row>
    <row r="1293" spans="1:10" x14ac:dyDescent="0.25">
      <c r="A1293" s="87">
        <v>43187</v>
      </c>
      <c r="G1293" s="91"/>
      <c r="H1293" s="86"/>
      <c r="J1293" s="86"/>
    </row>
    <row r="1294" spans="1:10" x14ac:dyDescent="0.25">
      <c r="A1294" s="87">
        <v>43188</v>
      </c>
      <c r="G1294" s="91"/>
      <c r="H1294" s="86"/>
      <c r="J1294" s="86"/>
    </row>
    <row r="1295" spans="1:10" x14ac:dyDescent="0.25">
      <c r="A1295" s="87">
        <v>43189</v>
      </c>
      <c r="G1295" s="91"/>
      <c r="H1295" s="86"/>
      <c r="J1295" s="86"/>
    </row>
    <row r="1296" spans="1:10" x14ac:dyDescent="0.25">
      <c r="A1296" s="87">
        <v>43190</v>
      </c>
      <c r="G1296" s="91"/>
      <c r="H1296" s="86"/>
      <c r="J1296" s="86"/>
    </row>
    <row r="1297" spans="1:10" x14ac:dyDescent="0.25">
      <c r="A1297" s="87" t="s">
        <v>222</v>
      </c>
      <c r="G1297" s="91"/>
      <c r="H1297" s="86"/>
      <c r="J1297" s="86"/>
    </row>
    <row r="1298" spans="1:10" x14ac:dyDescent="0.25">
      <c r="A1298" s="87" t="s">
        <v>223</v>
      </c>
      <c r="G1298" s="91"/>
      <c r="H1298" s="86"/>
      <c r="J1298" s="86"/>
    </row>
    <row r="1299" spans="1:10" x14ac:dyDescent="0.25">
      <c r="A1299" s="87" t="s">
        <v>224</v>
      </c>
      <c r="G1299" s="91"/>
      <c r="H1299" s="86"/>
      <c r="J1299" s="86"/>
    </row>
    <row r="1300" spans="1:10" x14ac:dyDescent="0.25">
      <c r="A1300" s="87" t="s">
        <v>225</v>
      </c>
      <c r="G1300" s="91"/>
      <c r="H1300" s="86"/>
      <c r="J1300" s="86"/>
    </row>
    <row r="1301" spans="1:10" x14ac:dyDescent="0.25">
      <c r="A1301" s="87" t="s">
        <v>226</v>
      </c>
      <c r="G1301" s="91"/>
      <c r="H1301" s="86"/>
      <c r="J1301" s="86"/>
    </row>
    <row r="1302" spans="1:10" x14ac:dyDescent="0.25">
      <c r="A1302" s="87" t="s">
        <v>227</v>
      </c>
      <c r="G1302" s="91"/>
      <c r="H1302" s="86"/>
      <c r="J1302" s="86"/>
    </row>
    <row r="1303" spans="1:10" x14ac:dyDescent="0.25">
      <c r="A1303" s="87" t="s">
        <v>228</v>
      </c>
      <c r="G1303" s="91"/>
      <c r="H1303" s="86"/>
      <c r="J1303" s="86"/>
    </row>
    <row r="1304" spans="1:10" x14ac:dyDescent="0.25">
      <c r="A1304" s="87" t="s">
        <v>229</v>
      </c>
      <c r="G1304" s="91"/>
      <c r="H1304" s="86"/>
      <c r="J1304" s="86"/>
    </row>
    <row r="1305" spans="1:10" x14ac:dyDescent="0.25">
      <c r="A1305" s="87" t="s">
        <v>230</v>
      </c>
      <c r="G1305" s="91"/>
      <c r="H1305" s="86"/>
      <c r="J1305" s="86"/>
    </row>
    <row r="1306" spans="1:10" x14ac:dyDescent="0.25">
      <c r="A1306" s="87" t="s">
        <v>231</v>
      </c>
      <c r="G1306" s="91"/>
      <c r="H1306" s="86"/>
      <c r="J1306" s="86"/>
    </row>
    <row r="1307" spans="1:10" x14ac:dyDescent="0.25">
      <c r="A1307" s="87" t="s">
        <v>232</v>
      </c>
      <c r="G1307" s="91"/>
      <c r="H1307" s="86"/>
      <c r="J1307" s="86"/>
    </row>
    <row r="1308" spans="1:10" x14ac:dyDescent="0.25">
      <c r="A1308" s="87" t="s">
        <v>233</v>
      </c>
      <c r="G1308" s="91"/>
      <c r="H1308" s="86"/>
      <c r="J1308" s="86"/>
    </row>
    <row r="1309" spans="1:10" x14ac:dyDescent="0.25">
      <c r="A1309" s="87" t="s">
        <v>234</v>
      </c>
      <c r="G1309" s="91"/>
      <c r="H1309" s="86"/>
      <c r="J1309" s="86"/>
    </row>
    <row r="1310" spans="1:10" x14ac:dyDescent="0.25">
      <c r="A1310" s="87" t="s">
        <v>235</v>
      </c>
      <c r="G1310" s="91"/>
      <c r="H1310" s="86"/>
      <c r="J1310" s="86"/>
    </row>
    <row r="1311" spans="1:10" x14ac:dyDescent="0.25">
      <c r="A1311" s="87" t="s">
        <v>236</v>
      </c>
      <c r="G1311" s="91"/>
      <c r="H1311" s="86"/>
      <c r="J1311" s="86"/>
    </row>
    <row r="1312" spans="1:10" x14ac:dyDescent="0.25">
      <c r="A1312" s="87" t="s">
        <v>237</v>
      </c>
      <c r="G1312" s="91"/>
      <c r="H1312" s="86"/>
      <c r="J1312" s="86"/>
    </row>
    <row r="1313" spans="1:10" x14ac:dyDescent="0.25">
      <c r="A1313" s="87" t="s">
        <v>238</v>
      </c>
      <c r="G1313" s="91"/>
      <c r="H1313" s="86"/>
      <c r="J1313" s="86"/>
    </row>
    <row r="1314" spans="1:10" x14ac:dyDescent="0.25">
      <c r="A1314" s="87" t="s">
        <v>239</v>
      </c>
      <c r="G1314" s="91"/>
      <c r="H1314" s="86"/>
      <c r="J1314" s="86"/>
    </row>
    <row r="1315" spans="1:10" x14ac:dyDescent="0.25">
      <c r="A1315" s="87" t="s">
        <v>240</v>
      </c>
      <c r="G1315" s="91"/>
      <c r="H1315" s="86"/>
      <c r="J1315" s="86"/>
    </row>
    <row r="1316" spans="1:10" x14ac:dyDescent="0.25">
      <c r="A1316" s="87" t="s">
        <v>241</v>
      </c>
      <c r="G1316" s="91"/>
      <c r="H1316" s="86"/>
      <c r="J1316" s="86"/>
    </row>
    <row r="1317" spans="1:10" x14ac:dyDescent="0.25">
      <c r="A1317" s="87" t="s">
        <v>242</v>
      </c>
      <c r="G1317" s="91"/>
      <c r="H1317" s="86"/>
      <c r="J1317" s="86"/>
    </row>
    <row r="1318" spans="1:10" x14ac:dyDescent="0.25">
      <c r="A1318" s="87" t="s">
        <v>243</v>
      </c>
      <c r="G1318" s="91"/>
      <c r="H1318" s="86"/>
      <c r="J1318" s="86"/>
    </row>
    <row r="1319" spans="1:10" x14ac:dyDescent="0.25">
      <c r="A1319" s="87" t="s">
        <v>244</v>
      </c>
      <c r="G1319" s="91"/>
      <c r="H1319" s="86"/>
      <c r="J1319" s="86"/>
    </row>
    <row r="1320" spans="1:10" x14ac:dyDescent="0.25">
      <c r="A1320" s="87" t="s">
        <v>245</v>
      </c>
      <c r="G1320" s="91"/>
      <c r="H1320" s="86"/>
      <c r="J1320" s="86"/>
    </row>
    <row r="1321" spans="1:10" x14ac:dyDescent="0.25">
      <c r="A1321" s="87" t="s">
        <v>246</v>
      </c>
      <c r="G1321" s="91"/>
      <c r="H1321" s="86"/>
      <c r="J1321" s="86"/>
    </row>
    <row r="1322" spans="1:10" x14ac:dyDescent="0.25">
      <c r="A1322" s="87" t="s">
        <v>247</v>
      </c>
      <c r="G1322" s="91"/>
      <c r="H1322" s="86"/>
      <c r="J1322" s="86"/>
    </row>
    <row r="1323" spans="1:10" x14ac:dyDescent="0.25">
      <c r="A1323" s="87" t="s">
        <v>248</v>
      </c>
      <c r="G1323" s="91"/>
      <c r="H1323" s="86"/>
      <c r="J1323" s="86"/>
    </row>
    <row r="1324" spans="1:10" x14ac:dyDescent="0.25">
      <c r="A1324" s="87" t="s">
        <v>249</v>
      </c>
      <c r="G1324" s="91"/>
      <c r="H1324" s="86"/>
      <c r="J1324" s="86"/>
    </row>
    <row r="1325" spans="1:10" x14ac:dyDescent="0.25">
      <c r="A1325" s="87" t="s">
        <v>250</v>
      </c>
      <c r="G1325" s="91"/>
      <c r="H1325" s="86"/>
      <c r="J1325" s="86"/>
    </row>
    <row r="1326" spans="1:10" x14ac:dyDescent="0.25">
      <c r="A1326" s="87" t="s">
        <v>251</v>
      </c>
      <c r="G1326" s="91"/>
      <c r="H1326" s="86"/>
      <c r="J1326" s="86"/>
    </row>
    <row r="1327" spans="1:10" x14ac:dyDescent="0.25">
      <c r="A1327" s="87" t="s">
        <v>252</v>
      </c>
      <c r="G1327" s="91"/>
      <c r="H1327" s="86"/>
      <c r="J1327" s="86"/>
    </row>
    <row r="1328" spans="1:10" x14ac:dyDescent="0.25">
      <c r="A1328" s="87" t="s">
        <v>253</v>
      </c>
      <c r="G1328" s="91"/>
      <c r="H1328" s="86"/>
      <c r="J1328" s="86"/>
    </row>
    <row r="1329" spans="1:10" x14ac:dyDescent="0.25">
      <c r="A1329" s="87" t="s">
        <v>254</v>
      </c>
      <c r="G1329" s="91"/>
      <c r="H1329" s="86"/>
      <c r="J1329" s="86"/>
    </row>
    <row r="1330" spans="1:10" x14ac:dyDescent="0.25">
      <c r="A1330" s="87" t="s">
        <v>255</v>
      </c>
      <c r="G1330" s="91"/>
      <c r="H1330" s="86"/>
      <c r="J1330" s="86"/>
    </row>
    <row r="1331" spans="1:10" x14ac:dyDescent="0.25">
      <c r="A1331" s="87" t="s">
        <v>256</v>
      </c>
      <c r="G1331" s="91"/>
      <c r="H1331" s="86"/>
      <c r="J1331" s="86"/>
    </row>
    <row r="1332" spans="1:10" x14ac:dyDescent="0.25">
      <c r="A1332" s="87" t="s">
        <v>257</v>
      </c>
      <c r="G1332" s="91"/>
      <c r="H1332" s="86"/>
      <c r="J1332" s="86"/>
    </row>
    <row r="1333" spans="1:10" x14ac:dyDescent="0.25">
      <c r="A1333" s="87" t="s">
        <v>258</v>
      </c>
      <c r="G1333" s="91"/>
      <c r="H1333" s="86"/>
      <c r="J1333" s="86"/>
    </row>
    <row r="1334" spans="1:10" x14ac:dyDescent="0.25">
      <c r="A1334" s="87" t="s">
        <v>259</v>
      </c>
      <c r="G1334" s="91"/>
      <c r="H1334" s="86"/>
      <c r="J1334" s="86"/>
    </row>
    <row r="1335" spans="1:10" x14ac:dyDescent="0.25">
      <c r="A1335" s="87" t="s">
        <v>260</v>
      </c>
      <c r="G1335" s="91"/>
      <c r="H1335" s="86"/>
      <c r="J1335" s="86"/>
    </row>
    <row r="1336" spans="1:10" x14ac:dyDescent="0.25">
      <c r="A1336" s="87" t="s">
        <v>261</v>
      </c>
      <c r="G1336" s="91"/>
      <c r="H1336" s="86"/>
      <c r="J1336" s="86"/>
    </row>
    <row r="1337" spans="1:10" x14ac:dyDescent="0.25">
      <c r="A1337" s="87" t="s">
        <v>262</v>
      </c>
      <c r="G1337" s="91"/>
      <c r="H1337" s="86"/>
      <c r="J1337" s="86"/>
    </row>
    <row r="1338" spans="1:10" x14ac:dyDescent="0.25">
      <c r="A1338" s="87" t="s">
        <v>263</v>
      </c>
      <c r="G1338" s="91"/>
      <c r="H1338" s="86"/>
      <c r="J1338" s="86"/>
    </row>
    <row r="1339" spans="1:10" x14ac:dyDescent="0.25">
      <c r="A1339" s="87" t="s">
        <v>264</v>
      </c>
      <c r="G1339" s="91"/>
      <c r="H1339" s="86"/>
      <c r="J1339" s="86"/>
    </row>
    <row r="1340" spans="1:10" x14ac:dyDescent="0.25">
      <c r="A1340" s="87" t="s">
        <v>265</v>
      </c>
      <c r="G1340" s="91"/>
      <c r="H1340" s="86"/>
      <c r="J1340" s="86"/>
    </row>
    <row r="1341" spans="1:10" x14ac:dyDescent="0.25">
      <c r="A1341" s="87" t="s">
        <v>266</v>
      </c>
      <c r="G1341" s="91"/>
      <c r="H1341" s="86"/>
      <c r="J1341" s="86"/>
    </row>
    <row r="1342" spans="1:10" x14ac:dyDescent="0.25">
      <c r="A1342" s="87" t="s">
        <v>267</v>
      </c>
      <c r="G1342" s="91"/>
      <c r="H1342" s="86"/>
      <c r="J1342" s="86"/>
    </row>
    <row r="1343" spans="1:10" x14ac:dyDescent="0.25">
      <c r="A1343" s="87" t="s">
        <v>268</v>
      </c>
      <c r="G1343" s="91"/>
      <c r="H1343" s="86"/>
      <c r="J1343" s="86"/>
    </row>
    <row r="1344" spans="1:10" x14ac:dyDescent="0.25">
      <c r="A1344" s="87" t="s">
        <v>269</v>
      </c>
      <c r="G1344" s="91"/>
      <c r="H1344" s="86"/>
      <c r="J1344" s="86"/>
    </row>
    <row r="1345" spans="1:10" x14ac:dyDescent="0.25">
      <c r="A1345" s="87" t="s">
        <v>270</v>
      </c>
      <c r="G1345" s="91"/>
      <c r="H1345" s="86"/>
      <c r="J1345" s="86"/>
    </row>
    <row r="1346" spans="1:10" x14ac:dyDescent="0.25">
      <c r="A1346" s="87" t="s">
        <v>271</v>
      </c>
      <c r="G1346" s="91"/>
      <c r="H1346" s="86"/>
      <c r="J1346" s="86"/>
    </row>
    <row r="1347" spans="1:10" x14ac:dyDescent="0.25">
      <c r="A1347" s="87" t="s">
        <v>272</v>
      </c>
      <c r="G1347" s="91"/>
      <c r="H1347" s="86"/>
      <c r="J1347" s="86"/>
    </row>
    <row r="1348" spans="1:10" x14ac:dyDescent="0.25">
      <c r="A1348" s="87" t="s">
        <v>273</v>
      </c>
      <c r="G1348" s="91"/>
      <c r="H1348" s="86"/>
      <c r="J1348" s="86"/>
    </row>
    <row r="1349" spans="1:10" x14ac:dyDescent="0.25">
      <c r="A1349" s="87" t="s">
        <v>274</v>
      </c>
      <c r="G1349" s="91"/>
      <c r="H1349" s="86"/>
      <c r="J1349" s="86"/>
    </row>
    <row r="1350" spans="1:10" x14ac:dyDescent="0.25">
      <c r="A1350" s="87" t="s">
        <v>275</v>
      </c>
      <c r="G1350" s="91"/>
      <c r="H1350" s="86"/>
      <c r="J1350" s="86"/>
    </row>
    <row r="1351" spans="1:10" x14ac:dyDescent="0.25">
      <c r="A1351" s="87" t="s">
        <v>276</v>
      </c>
      <c r="G1351" s="91"/>
      <c r="H1351" s="86"/>
      <c r="J1351" s="86"/>
    </row>
    <row r="1352" spans="1:10" x14ac:dyDescent="0.25">
      <c r="A1352" s="87" t="s">
        <v>277</v>
      </c>
      <c r="G1352" s="91"/>
      <c r="H1352" s="86"/>
      <c r="J1352" s="86"/>
    </row>
    <row r="1353" spans="1:10" x14ac:dyDescent="0.25">
      <c r="A1353" s="87" t="s">
        <v>278</v>
      </c>
      <c r="G1353" s="91"/>
      <c r="H1353" s="86"/>
      <c r="J1353" s="86"/>
    </row>
    <row r="1354" spans="1:10" x14ac:dyDescent="0.25">
      <c r="A1354" s="87" t="s">
        <v>279</v>
      </c>
      <c r="G1354" s="91"/>
      <c r="H1354" s="86"/>
      <c r="J1354" s="86"/>
    </row>
    <row r="1355" spans="1:10" x14ac:dyDescent="0.25">
      <c r="A1355" s="87" t="s">
        <v>280</v>
      </c>
      <c r="G1355" s="91"/>
      <c r="H1355" s="86"/>
      <c r="J1355" s="86"/>
    </row>
    <row r="1356" spans="1:10" x14ac:dyDescent="0.25">
      <c r="A1356" s="87" t="s">
        <v>281</v>
      </c>
      <c r="G1356" s="91"/>
      <c r="H1356" s="86"/>
      <c r="J1356" s="86"/>
    </row>
    <row r="1357" spans="1:10" x14ac:dyDescent="0.25">
      <c r="A1357" s="87" t="s">
        <v>282</v>
      </c>
      <c r="G1357" s="91"/>
      <c r="H1357" s="86"/>
      <c r="J1357" s="86"/>
    </row>
    <row r="1358" spans="1:10" x14ac:dyDescent="0.25">
      <c r="A1358" s="87" t="s">
        <v>283</v>
      </c>
      <c r="G1358" s="91"/>
      <c r="H1358" s="86"/>
      <c r="J1358" s="86"/>
    </row>
    <row r="1359" spans="1:10" x14ac:dyDescent="0.25">
      <c r="A1359" s="87" t="s">
        <v>284</v>
      </c>
      <c r="G1359" s="91"/>
      <c r="H1359" s="86"/>
      <c r="J1359" s="86"/>
    </row>
    <row r="1360" spans="1:10" x14ac:dyDescent="0.25">
      <c r="A1360" s="87" t="s">
        <v>285</v>
      </c>
      <c r="G1360" s="91"/>
      <c r="H1360" s="86"/>
      <c r="J1360" s="86"/>
    </row>
    <row r="1361" spans="1:10" x14ac:dyDescent="0.25">
      <c r="A1361" s="87" t="s">
        <v>286</v>
      </c>
      <c r="G1361" s="91"/>
      <c r="H1361" s="86"/>
      <c r="J1361" s="86"/>
    </row>
    <row r="1362" spans="1:10" x14ac:dyDescent="0.25">
      <c r="A1362" s="87" t="s">
        <v>287</v>
      </c>
      <c r="G1362" s="91"/>
      <c r="H1362" s="86"/>
      <c r="J1362" s="86"/>
    </row>
    <row r="1363" spans="1:10" x14ac:dyDescent="0.25">
      <c r="A1363" s="87" t="s">
        <v>288</v>
      </c>
      <c r="G1363" s="91"/>
      <c r="H1363" s="86"/>
      <c r="J1363" s="86"/>
    </row>
    <row r="1364" spans="1:10" x14ac:dyDescent="0.25">
      <c r="A1364" s="87" t="s">
        <v>289</v>
      </c>
      <c r="G1364" s="91"/>
      <c r="H1364" s="86"/>
      <c r="J1364" s="86"/>
    </row>
    <row r="1365" spans="1:10" x14ac:dyDescent="0.25">
      <c r="A1365" s="87" t="s">
        <v>290</v>
      </c>
      <c r="G1365" s="91"/>
      <c r="H1365" s="86"/>
      <c r="J1365" s="86"/>
    </row>
    <row r="1366" spans="1:10" x14ac:dyDescent="0.25">
      <c r="A1366" s="87" t="s">
        <v>291</v>
      </c>
      <c r="G1366" s="91"/>
      <c r="H1366" s="86"/>
      <c r="J1366" s="86"/>
    </row>
    <row r="1367" spans="1:10" x14ac:dyDescent="0.25">
      <c r="A1367" s="87" t="s">
        <v>292</v>
      </c>
      <c r="G1367" s="91"/>
      <c r="H1367" s="86"/>
      <c r="J1367" s="86"/>
    </row>
    <row r="1368" spans="1:10" x14ac:dyDescent="0.25">
      <c r="A1368" s="87" t="s">
        <v>293</v>
      </c>
      <c r="G1368" s="91"/>
      <c r="H1368" s="86"/>
      <c r="J1368" s="86"/>
    </row>
    <row r="1369" spans="1:10" x14ac:dyDescent="0.25">
      <c r="A1369" s="87" t="s">
        <v>294</v>
      </c>
      <c r="G1369" s="91"/>
      <c r="H1369" s="86"/>
      <c r="J1369" s="86"/>
    </row>
    <row r="1370" spans="1:10" x14ac:dyDescent="0.25">
      <c r="A1370" s="87" t="s">
        <v>295</v>
      </c>
      <c r="G1370" s="91"/>
      <c r="H1370" s="86"/>
      <c r="J1370" s="86"/>
    </row>
    <row r="1371" spans="1:10" x14ac:dyDescent="0.25">
      <c r="A1371" s="87" t="s">
        <v>296</v>
      </c>
      <c r="G1371" s="91"/>
      <c r="H1371" s="86"/>
      <c r="J1371" s="86"/>
    </row>
    <row r="1372" spans="1:10" x14ac:dyDescent="0.25">
      <c r="A1372" s="87" t="s">
        <v>297</v>
      </c>
      <c r="G1372" s="91"/>
      <c r="H1372" s="86"/>
      <c r="J1372" s="86"/>
    </row>
    <row r="1373" spans="1:10" x14ac:dyDescent="0.25">
      <c r="A1373" s="87" t="s">
        <v>298</v>
      </c>
      <c r="G1373" s="91"/>
      <c r="H1373" s="86"/>
      <c r="J1373" s="86"/>
    </row>
    <row r="1374" spans="1:10" x14ac:dyDescent="0.25">
      <c r="A1374" s="87" t="s">
        <v>299</v>
      </c>
      <c r="G1374" s="91"/>
      <c r="H1374" s="86"/>
      <c r="J1374" s="86"/>
    </row>
    <row r="1375" spans="1:10" x14ac:dyDescent="0.25">
      <c r="A1375" s="87" t="s">
        <v>300</v>
      </c>
      <c r="G1375" s="91"/>
      <c r="H1375" s="86"/>
      <c r="J1375" s="86"/>
    </row>
    <row r="1376" spans="1:10" x14ac:dyDescent="0.25">
      <c r="A1376" s="87" t="s">
        <v>301</v>
      </c>
      <c r="G1376" s="91"/>
      <c r="H1376" s="86"/>
      <c r="J1376" s="86"/>
    </row>
    <row r="1377" spans="1:10" x14ac:dyDescent="0.25">
      <c r="A1377" s="87" t="s">
        <v>302</v>
      </c>
      <c r="G1377" s="91"/>
      <c r="H1377" s="86"/>
      <c r="J1377" s="86"/>
    </row>
    <row r="1378" spans="1:10" x14ac:dyDescent="0.25">
      <c r="A1378" s="87" t="s">
        <v>303</v>
      </c>
      <c r="G1378" s="91"/>
      <c r="H1378" s="86"/>
      <c r="J1378" s="86"/>
    </row>
    <row r="1379" spans="1:10" x14ac:dyDescent="0.25">
      <c r="A1379" s="87" t="s">
        <v>304</v>
      </c>
      <c r="G1379" s="91"/>
      <c r="H1379" s="86"/>
      <c r="J1379" s="86"/>
    </row>
    <row r="1380" spans="1:10" x14ac:dyDescent="0.25">
      <c r="A1380" s="87" t="s">
        <v>305</v>
      </c>
      <c r="G1380" s="91"/>
      <c r="H1380" s="86"/>
      <c r="J1380" s="86"/>
    </row>
    <row r="1381" spans="1:10" x14ac:dyDescent="0.25">
      <c r="A1381" s="87" t="s">
        <v>306</v>
      </c>
      <c r="G1381" s="91"/>
      <c r="H1381" s="86"/>
      <c r="J1381" s="86"/>
    </row>
    <row r="1382" spans="1:10" x14ac:dyDescent="0.25">
      <c r="A1382" s="87" t="s">
        <v>307</v>
      </c>
      <c r="G1382" s="91"/>
      <c r="H1382" s="86"/>
      <c r="J1382" s="86"/>
    </row>
    <row r="1383" spans="1:10" x14ac:dyDescent="0.25">
      <c r="A1383" s="87" t="s">
        <v>308</v>
      </c>
      <c r="G1383" s="91"/>
      <c r="H1383" s="86"/>
      <c r="J1383" s="86"/>
    </row>
    <row r="1384" spans="1:10" x14ac:dyDescent="0.25">
      <c r="A1384" s="87" t="s">
        <v>309</v>
      </c>
      <c r="G1384" s="91"/>
      <c r="H1384" s="86"/>
      <c r="J1384" s="86"/>
    </row>
    <row r="1385" spans="1:10" x14ac:dyDescent="0.25">
      <c r="A1385" s="87" t="s">
        <v>310</v>
      </c>
      <c r="G1385" s="91"/>
      <c r="H1385" s="86"/>
      <c r="J1385" s="86"/>
    </row>
    <row r="1386" spans="1:10" x14ac:dyDescent="0.25">
      <c r="A1386" s="87" t="s">
        <v>311</v>
      </c>
      <c r="G1386" s="91"/>
      <c r="H1386" s="86"/>
      <c r="J1386" s="86"/>
    </row>
    <row r="1387" spans="1:10" x14ac:dyDescent="0.25">
      <c r="A1387" s="87" t="s">
        <v>312</v>
      </c>
      <c r="G1387" s="91"/>
      <c r="H1387" s="86"/>
      <c r="J1387" s="86"/>
    </row>
    <row r="1388" spans="1:10" x14ac:dyDescent="0.25">
      <c r="A1388" s="87" t="s">
        <v>313</v>
      </c>
      <c r="G1388" s="91"/>
      <c r="H1388" s="86"/>
      <c r="J1388" s="86"/>
    </row>
    <row r="1389" spans="1:10" x14ac:dyDescent="0.25">
      <c r="A1389" s="87" t="s">
        <v>314</v>
      </c>
      <c r="G1389" s="91"/>
      <c r="H1389" s="86"/>
      <c r="J1389" s="86"/>
    </row>
    <row r="1390" spans="1:10" x14ac:dyDescent="0.25">
      <c r="A1390" s="87" t="s">
        <v>315</v>
      </c>
      <c r="G1390" s="91"/>
      <c r="H1390" s="86"/>
      <c r="J1390" s="86"/>
    </row>
    <row r="1391" spans="1:10" x14ac:dyDescent="0.25">
      <c r="A1391" s="87" t="s">
        <v>316</v>
      </c>
      <c r="G1391" s="91"/>
      <c r="H1391" s="86"/>
      <c r="J1391" s="86"/>
    </row>
    <row r="1392" spans="1:10" x14ac:dyDescent="0.25">
      <c r="A1392" s="87" t="s">
        <v>317</v>
      </c>
      <c r="G1392" s="91"/>
      <c r="H1392" s="86"/>
      <c r="J1392" s="86"/>
    </row>
    <row r="1393" spans="1:10" x14ac:dyDescent="0.25">
      <c r="A1393" s="87" t="s">
        <v>318</v>
      </c>
      <c r="G1393" s="91"/>
      <c r="H1393" s="86"/>
      <c r="J1393" s="86"/>
    </row>
    <row r="1394" spans="1:10" x14ac:dyDescent="0.25">
      <c r="A1394" s="87" t="s">
        <v>319</v>
      </c>
      <c r="G1394" s="91"/>
      <c r="H1394" s="86"/>
      <c r="J1394" s="86"/>
    </row>
    <row r="1395" spans="1:10" x14ac:dyDescent="0.25">
      <c r="A1395" s="87" t="s">
        <v>320</v>
      </c>
      <c r="G1395" s="91"/>
      <c r="H1395" s="86"/>
      <c r="J1395" s="86"/>
    </row>
    <row r="1396" spans="1:10" x14ac:dyDescent="0.25">
      <c r="A1396" s="87" t="s">
        <v>321</v>
      </c>
      <c r="G1396" s="91"/>
      <c r="H1396" s="86"/>
      <c r="J1396" s="86"/>
    </row>
    <row r="1397" spans="1:10" x14ac:dyDescent="0.25">
      <c r="A1397" s="87" t="s">
        <v>322</v>
      </c>
      <c r="G1397" s="91"/>
      <c r="H1397" s="86"/>
      <c r="J1397" s="86"/>
    </row>
    <row r="1398" spans="1:10" x14ac:dyDescent="0.25">
      <c r="A1398" s="87" t="s">
        <v>323</v>
      </c>
      <c r="G1398" s="91"/>
      <c r="H1398" s="86"/>
      <c r="J1398" s="86"/>
    </row>
    <row r="1399" spans="1:10" x14ac:dyDescent="0.25">
      <c r="A1399" s="87" t="s">
        <v>324</v>
      </c>
      <c r="G1399" s="91"/>
      <c r="H1399" s="86"/>
      <c r="J1399" s="86"/>
    </row>
    <row r="1400" spans="1:10" x14ac:dyDescent="0.25">
      <c r="A1400" s="87" t="s">
        <v>325</v>
      </c>
      <c r="G1400" s="91"/>
      <c r="H1400" s="86"/>
      <c r="J1400" s="86"/>
    </row>
    <row r="1401" spans="1:10" x14ac:dyDescent="0.25">
      <c r="A1401" s="87" t="s">
        <v>326</v>
      </c>
      <c r="G1401" s="91"/>
      <c r="H1401" s="86"/>
      <c r="J1401" s="86"/>
    </row>
    <row r="1402" spans="1:10" x14ac:dyDescent="0.25">
      <c r="A1402" s="87" t="s">
        <v>327</v>
      </c>
      <c r="G1402" s="91"/>
      <c r="H1402" s="86"/>
      <c r="J1402" s="86"/>
    </row>
    <row r="1403" spans="1:10" x14ac:dyDescent="0.25">
      <c r="A1403" s="87" t="s">
        <v>328</v>
      </c>
      <c r="G1403" s="91"/>
      <c r="H1403" s="86"/>
      <c r="J1403" s="86"/>
    </row>
    <row r="1404" spans="1:10" x14ac:dyDescent="0.25">
      <c r="A1404" s="87" t="s">
        <v>329</v>
      </c>
      <c r="G1404" s="91"/>
      <c r="H1404" s="86"/>
      <c r="J1404" s="86"/>
    </row>
    <row r="1405" spans="1:10" x14ac:dyDescent="0.25">
      <c r="A1405" s="87" t="s">
        <v>330</v>
      </c>
      <c r="G1405" s="91"/>
      <c r="H1405" s="86"/>
      <c r="J1405" s="86"/>
    </row>
    <row r="1406" spans="1:10" x14ac:dyDescent="0.25">
      <c r="A1406" s="87" t="s">
        <v>331</v>
      </c>
      <c r="G1406" s="91"/>
      <c r="H1406" s="86"/>
      <c r="J1406" s="86"/>
    </row>
    <row r="1407" spans="1:10" x14ac:dyDescent="0.25">
      <c r="A1407" s="87" t="s">
        <v>332</v>
      </c>
      <c r="G1407" s="91"/>
      <c r="H1407" s="86"/>
      <c r="J1407" s="86"/>
    </row>
    <row r="1408" spans="1:10" x14ac:dyDescent="0.25">
      <c r="A1408" s="87" t="s">
        <v>333</v>
      </c>
      <c r="G1408" s="91"/>
      <c r="H1408" s="86"/>
      <c r="J1408" s="86"/>
    </row>
    <row r="1409" spans="1:10" x14ac:dyDescent="0.25">
      <c r="A1409" s="87" t="s">
        <v>334</v>
      </c>
      <c r="G1409" s="91"/>
      <c r="H1409" s="86"/>
      <c r="J1409" s="86"/>
    </row>
    <row r="1410" spans="1:10" x14ac:dyDescent="0.25">
      <c r="A1410" s="87" t="s">
        <v>335</v>
      </c>
      <c r="G1410" s="91"/>
      <c r="H1410" s="86"/>
      <c r="J1410" s="86"/>
    </row>
    <row r="1411" spans="1:10" x14ac:dyDescent="0.25">
      <c r="A1411" s="87" t="s">
        <v>336</v>
      </c>
      <c r="G1411" s="91"/>
      <c r="H1411" s="86"/>
      <c r="J1411" s="86"/>
    </row>
    <row r="1412" spans="1:10" x14ac:dyDescent="0.25">
      <c r="A1412" s="87" t="s">
        <v>337</v>
      </c>
      <c r="G1412" s="91"/>
      <c r="H1412" s="86"/>
      <c r="J1412" s="86"/>
    </row>
    <row r="1413" spans="1:10" x14ac:dyDescent="0.25">
      <c r="A1413" s="87" t="s">
        <v>338</v>
      </c>
      <c r="G1413" s="91"/>
      <c r="H1413" s="86"/>
      <c r="J1413" s="86"/>
    </row>
    <row r="1414" spans="1:10" x14ac:dyDescent="0.25">
      <c r="A1414" s="87" t="s">
        <v>339</v>
      </c>
      <c r="G1414" s="91"/>
      <c r="H1414" s="86"/>
      <c r="J1414" s="86"/>
    </row>
    <row r="1415" spans="1:10" x14ac:dyDescent="0.25">
      <c r="A1415" s="87" t="s">
        <v>340</v>
      </c>
      <c r="G1415" s="91"/>
      <c r="H1415" s="86"/>
      <c r="J1415" s="86"/>
    </row>
    <row r="1416" spans="1:10" x14ac:dyDescent="0.25">
      <c r="A1416" s="87" t="s">
        <v>341</v>
      </c>
      <c r="G1416" s="91"/>
      <c r="H1416" s="86"/>
      <c r="J1416" s="86"/>
    </row>
    <row r="1417" spans="1:10" x14ac:dyDescent="0.25">
      <c r="A1417" s="87" t="s">
        <v>342</v>
      </c>
      <c r="G1417" s="91"/>
      <c r="H1417" s="86"/>
      <c r="J1417" s="86"/>
    </row>
    <row r="1418" spans="1:10" x14ac:dyDescent="0.25">
      <c r="A1418" s="87" t="s">
        <v>343</v>
      </c>
      <c r="G1418" s="91"/>
      <c r="H1418" s="86"/>
      <c r="J1418" s="86"/>
    </row>
    <row r="1419" spans="1:10" x14ac:dyDescent="0.25">
      <c r="A1419" s="87" t="s">
        <v>344</v>
      </c>
      <c r="G1419" s="91"/>
      <c r="H1419" s="86"/>
      <c r="J1419" s="86"/>
    </row>
    <row r="1420" spans="1:10" x14ac:dyDescent="0.25">
      <c r="A1420" s="87" t="s">
        <v>345</v>
      </c>
      <c r="G1420" s="91"/>
      <c r="H1420" s="86"/>
      <c r="J1420" s="86"/>
    </row>
    <row r="1421" spans="1:10" x14ac:dyDescent="0.25">
      <c r="A1421" s="87" t="s">
        <v>346</v>
      </c>
      <c r="G1421" s="91"/>
      <c r="H1421" s="86"/>
      <c r="J1421" s="86"/>
    </row>
    <row r="1422" spans="1:10" x14ac:dyDescent="0.25">
      <c r="A1422" s="87" t="s">
        <v>347</v>
      </c>
      <c r="G1422" s="91"/>
      <c r="H1422" s="86"/>
      <c r="J1422" s="86"/>
    </row>
    <row r="1423" spans="1:10" x14ac:dyDescent="0.25">
      <c r="A1423" s="87" t="s">
        <v>348</v>
      </c>
      <c r="G1423" s="91"/>
      <c r="H1423" s="86"/>
      <c r="J1423" s="86"/>
    </row>
    <row r="1424" spans="1:10" x14ac:dyDescent="0.25">
      <c r="A1424" s="87" t="s">
        <v>349</v>
      </c>
      <c r="G1424" s="91"/>
      <c r="H1424" s="86"/>
      <c r="J1424" s="86"/>
    </row>
    <row r="1425" spans="1:10" x14ac:dyDescent="0.25">
      <c r="A1425" s="87" t="s">
        <v>350</v>
      </c>
      <c r="G1425" s="91"/>
      <c r="H1425" s="86"/>
      <c r="J1425" s="86"/>
    </row>
    <row r="1426" spans="1:10" x14ac:dyDescent="0.25">
      <c r="A1426" s="87" t="s">
        <v>351</v>
      </c>
      <c r="G1426" s="91"/>
      <c r="H1426" s="86"/>
      <c r="J1426" s="86"/>
    </row>
    <row r="1427" spans="1:10" x14ac:dyDescent="0.25">
      <c r="A1427" s="87" t="s">
        <v>352</v>
      </c>
      <c r="G1427" s="91"/>
      <c r="H1427" s="86"/>
      <c r="J1427" s="86"/>
    </row>
    <row r="1428" spans="1:10" x14ac:dyDescent="0.25">
      <c r="A1428" s="87" t="s">
        <v>353</v>
      </c>
      <c r="G1428" s="91"/>
      <c r="H1428" s="86"/>
      <c r="J1428" s="86"/>
    </row>
    <row r="1429" spans="1:10" x14ac:dyDescent="0.25">
      <c r="A1429" s="87" t="s">
        <v>354</v>
      </c>
      <c r="G1429" s="91"/>
      <c r="H1429" s="86"/>
      <c r="J1429" s="86"/>
    </row>
    <row r="1430" spans="1:10" x14ac:dyDescent="0.25">
      <c r="A1430" s="87" t="s">
        <v>355</v>
      </c>
      <c r="G1430" s="91"/>
      <c r="H1430" s="86"/>
      <c r="J1430" s="86"/>
    </row>
    <row r="1431" spans="1:10" x14ac:dyDescent="0.25">
      <c r="A1431" s="87" t="s">
        <v>356</v>
      </c>
      <c r="G1431" s="91"/>
      <c r="H1431" s="86"/>
      <c r="J1431" s="86"/>
    </row>
    <row r="1432" spans="1:10" x14ac:dyDescent="0.25">
      <c r="A1432" s="87" t="s">
        <v>357</v>
      </c>
      <c r="G1432" s="91"/>
      <c r="H1432" s="86"/>
      <c r="J1432" s="86"/>
    </row>
    <row r="1433" spans="1:10" x14ac:dyDescent="0.25">
      <c r="A1433" s="87" t="s">
        <v>358</v>
      </c>
      <c r="G1433" s="91"/>
      <c r="H1433" s="86"/>
      <c r="J1433" s="86"/>
    </row>
    <row r="1434" spans="1:10" x14ac:dyDescent="0.25">
      <c r="A1434" s="87" t="s">
        <v>359</v>
      </c>
      <c r="G1434" s="91"/>
      <c r="H1434" s="86"/>
      <c r="J1434" s="86"/>
    </row>
    <row r="1435" spans="1:10" x14ac:dyDescent="0.25">
      <c r="A1435" s="87" t="s">
        <v>360</v>
      </c>
      <c r="G1435" s="91"/>
      <c r="H1435" s="86"/>
      <c r="J1435" s="86"/>
    </row>
    <row r="1436" spans="1:10" x14ac:dyDescent="0.25">
      <c r="A1436" s="87" t="s">
        <v>361</v>
      </c>
      <c r="G1436" s="91"/>
      <c r="H1436" s="86"/>
      <c r="J1436" s="86"/>
    </row>
    <row r="1437" spans="1:10" x14ac:dyDescent="0.25">
      <c r="A1437" s="87" t="s">
        <v>362</v>
      </c>
      <c r="G1437" s="91"/>
      <c r="H1437" s="86"/>
      <c r="J1437" s="86"/>
    </row>
    <row r="1438" spans="1:10" x14ac:dyDescent="0.25">
      <c r="A1438" s="87" t="s">
        <v>363</v>
      </c>
      <c r="G1438" s="91"/>
      <c r="H1438" s="86"/>
      <c r="J1438" s="86"/>
    </row>
    <row r="1439" spans="1:10" x14ac:dyDescent="0.25">
      <c r="A1439" s="87" t="s">
        <v>364</v>
      </c>
      <c r="G1439" s="91"/>
      <c r="H1439" s="86"/>
      <c r="J1439" s="86"/>
    </row>
    <row r="1440" spans="1:10" x14ac:dyDescent="0.25">
      <c r="A1440" s="87" t="s">
        <v>365</v>
      </c>
      <c r="G1440" s="91"/>
      <c r="H1440" s="86"/>
      <c r="J1440" s="86"/>
    </row>
    <row r="1441" spans="1:10" x14ac:dyDescent="0.25">
      <c r="A1441" s="87" t="s">
        <v>366</v>
      </c>
      <c r="G1441" s="91"/>
      <c r="H1441" s="86"/>
      <c r="J1441" s="86"/>
    </row>
    <row r="1442" spans="1:10" x14ac:dyDescent="0.25">
      <c r="A1442" s="87" t="s">
        <v>367</v>
      </c>
      <c r="G1442" s="91"/>
      <c r="H1442" s="86"/>
      <c r="J1442" s="86"/>
    </row>
    <row r="1443" spans="1:10" x14ac:dyDescent="0.25">
      <c r="A1443" s="87" t="s">
        <v>368</v>
      </c>
      <c r="G1443" s="91"/>
      <c r="H1443" s="86"/>
      <c r="J1443" s="86"/>
    </row>
    <row r="1444" spans="1:10" x14ac:dyDescent="0.25">
      <c r="A1444" s="87" t="s">
        <v>369</v>
      </c>
      <c r="G1444" s="91"/>
      <c r="H1444" s="86"/>
      <c r="J1444" s="86"/>
    </row>
    <row r="1445" spans="1:10" x14ac:dyDescent="0.25">
      <c r="A1445" s="87" t="s">
        <v>370</v>
      </c>
      <c r="G1445" s="91"/>
      <c r="H1445" s="86"/>
      <c r="J1445" s="86"/>
    </row>
    <row r="1446" spans="1:10" x14ac:dyDescent="0.25">
      <c r="A1446" s="87" t="s">
        <v>371</v>
      </c>
      <c r="G1446" s="91"/>
      <c r="H1446" s="86"/>
      <c r="J1446" s="86"/>
    </row>
    <row r="1447" spans="1:10" x14ac:dyDescent="0.25">
      <c r="A1447" s="87" t="s">
        <v>372</v>
      </c>
      <c r="G1447" s="91"/>
      <c r="H1447" s="86"/>
      <c r="J1447" s="86"/>
    </row>
    <row r="1448" spans="1:10" x14ac:dyDescent="0.25">
      <c r="A1448" s="87" t="s">
        <v>373</v>
      </c>
      <c r="G1448" s="91"/>
      <c r="H1448" s="86"/>
      <c r="J1448" s="86"/>
    </row>
    <row r="1449" spans="1:10" x14ac:dyDescent="0.25">
      <c r="A1449" s="87" t="s">
        <v>374</v>
      </c>
      <c r="G1449" s="91"/>
      <c r="H1449" s="86"/>
      <c r="J1449" s="86"/>
    </row>
    <row r="1450" spans="1:10" x14ac:dyDescent="0.25">
      <c r="A1450" s="87" t="s">
        <v>375</v>
      </c>
      <c r="G1450" s="91"/>
      <c r="H1450" s="86"/>
      <c r="J1450" s="86"/>
    </row>
    <row r="1451" spans="1:10" x14ac:dyDescent="0.25">
      <c r="A1451" s="87" t="s">
        <v>376</v>
      </c>
      <c r="G1451" s="91"/>
      <c r="H1451" s="86"/>
      <c r="J1451" s="86"/>
    </row>
    <row r="1452" spans="1:10" x14ac:dyDescent="0.25">
      <c r="A1452" s="87" t="s">
        <v>377</v>
      </c>
      <c r="G1452" s="91"/>
      <c r="H1452" s="86"/>
      <c r="J1452" s="86"/>
    </row>
    <row r="1453" spans="1:10" x14ac:dyDescent="0.25">
      <c r="A1453" s="87" t="s">
        <v>378</v>
      </c>
      <c r="G1453" s="91"/>
      <c r="H1453" s="86"/>
      <c r="J1453" s="86"/>
    </row>
    <row r="1454" spans="1:10" x14ac:dyDescent="0.25">
      <c r="A1454" s="87" t="s">
        <v>379</v>
      </c>
      <c r="G1454" s="91"/>
      <c r="H1454" s="86"/>
      <c r="J1454" s="86"/>
    </row>
    <row r="1455" spans="1:10" x14ac:dyDescent="0.25">
      <c r="A1455" s="87" t="s">
        <v>380</v>
      </c>
      <c r="G1455" s="91"/>
      <c r="H1455" s="86"/>
      <c r="J1455" s="86"/>
    </row>
    <row r="1456" spans="1:10" x14ac:dyDescent="0.25">
      <c r="A1456" s="87" t="s">
        <v>381</v>
      </c>
      <c r="G1456" s="91"/>
      <c r="H1456" s="86"/>
      <c r="J1456" s="86"/>
    </row>
    <row r="1457" spans="1:10" x14ac:dyDescent="0.25">
      <c r="A1457" s="87" t="s">
        <v>382</v>
      </c>
      <c r="G1457" s="91"/>
      <c r="H1457" s="86"/>
      <c r="J1457" s="86"/>
    </row>
    <row r="1458" spans="1:10" x14ac:dyDescent="0.25">
      <c r="A1458" s="87" t="s">
        <v>383</v>
      </c>
      <c r="G1458" s="91"/>
      <c r="H1458" s="86"/>
      <c r="J1458" s="86"/>
    </row>
    <row r="1459" spans="1:10" x14ac:dyDescent="0.25">
      <c r="A1459" s="87" t="s">
        <v>384</v>
      </c>
      <c r="G1459" s="91"/>
      <c r="H1459" s="86"/>
      <c r="J1459" s="86"/>
    </row>
    <row r="1460" spans="1:10" x14ac:dyDescent="0.25">
      <c r="A1460" s="87" t="s">
        <v>385</v>
      </c>
      <c r="G1460" s="91"/>
      <c r="H1460" s="86"/>
      <c r="J1460" s="86"/>
    </row>
    <row r="1461" spans="1:10" x14ac:dyDescent="0.25">
      <c r="A1461" s="87" t="s">
        <v>386</v>
      </c>
      <c r="G1461" s="91"/>
      <c r="H1461" s="86"/>
      <c r="J1461" s="86"/>
    </row>
    <row r="1462" spans="1:10" x14ac:dyDescent="0.25">
      <c r="A1462" s="87" t="s">
        <v>387</v>
      </c>
      <c r="G1462" s="91"/>
      <c r="H1462" s="86"/>
      <c r="J1462" s="86"/>
    </row>
    <row r="1463" spans="1:10" x14ac:dyDescent="0.25">
      <c r="A1463" s="87" t="s">
        <v>388</v>
      </c>
      <c r="G1463" s="91"/>
      <c r="H1463" s="86"/>
      <c r="J1463" s="86"/>
    </row>
    <row r="1464" spans="1:10" x14ac:dyDescent="0.25">
      <c r="A1464" s="87" t="s">
        <v>389</v>
      </c>
      <c r="G1464" s="91"/>
      <c r="H1464" s="86"/>
      <c r="J1464" s="86"/>
    </row>
    <row r="1465" spans="1:10" x14ac:dyDescent="0.25">
      <c r="A1465" s="87" t="s">
        <v>390</v>
      </c>
      <c r="G1465" s="91"/>
      <c r="H1465" s="86"/>
      <c r="J1465" s="86"/>
    </row>
    <row r="1466" spans="1:10" x14ac:dyDescent="0.25">
      <c r="A1466" s="87" t="s">
        <v>391</v>
      </c>
      <c r="G1466" s="91"/>
      <c r="H1466" s="86"/>
      <c r="J1466" s="86"/>
    </row>
    <row r="1467" spans="1:10" x14ac:dyDescent="0.25">
      <c r="A1467" s="87" t="s">
        <v>392</v>
      </c>
      <c r="G1467" s="91"/>
      <c r="H1467" s="86"/>
      <c r="J1467" s="86"/>
    </row>
    <row r="1468" spans="1:10" x14ac:dyDescent="0.25">
      <c r="A1468" s="87" t="s">
        <v>393</v>
      </c>
      <c r="G1468" s="91"/>
      <c r="H1468" s="86"/>
      <c r="J1468" s="86"/>
    </row>
    <row r="1469" spans="1:10" x14ac:dyDescent="0.25">
      <c r="A1469" s="87" t="s">
        <v>394</v>
      </c>
      <c r="G1469" s="91"/>
      <c r="H1469" s="86"/>
      <c r="J1469" s="86"/>
    </row>
    <row r="1470" spans="1:10" x14ac:dyDescent="0.25">
      <c r="A1470" s="87" t="s">
        <v>395</v>
      </c>
      <c r="G1470" s="91"/>
      <c r="H1470" s="86"/>
      <c r="J1470" s="86"/>
    </row>
    <row r="1471" spans="1:10" x14ac:dyDescent="0.25">
      <c r="A1471" s="87" t="s">
        <v>396</v>
      </c>
      <c r="G1471" s="91"/>
      <c r="H1471" s="86"/>
      <c r="J1471" s="86"/>
    </row>
    <row r="1472" spans="1:10" x14ac:dyDescent="0.25">
      <c r="A1472" s="87" t="s">
        <v>397</v>
      </c>
      <c r="G1472" s="91"/>
      <c r="H1472" s="86"/>
      <c r="J1472" s="86"/>
    </row>
    <row r="1473" spans="1:10" x14ac:dyDescent="0.25">
      <c r="A1473" s="87" t="s">
        <v>398</v>
      </c>
      <c r="G1473" s="91"/>
      <c r="H1473" s="86"/>
      <c r="J1473" s="86"/>
    </row>
    <row r="1474" spans="1:10" x14ac:dyDescent="0.25">
      <c r="A1474" s="87" t="s">
        <v>399</v>
      </c>
      <c r="G1474" s="91"/>
      <c r="H1474" s="86"/>
      <c r="J1474" s="86"/>
    </row>
    <row r="1475" spans="1:10" x14ac:dyDescent="0.25">
      <c r="A1475" s="87" t="s">
        <v>400</v>
      </c>
      <c r="G1475" s="91"/>
      <c r="H1475" s="86"/>
      <c r="J1475" s="86"/>
    </row>
    <row r="1476" spans="1:10" x14ac:dyDescent="0.25">
      <c r="A1476" s="87" t="s">
        <v>401</v>
      </c>
      <c r="G1476" s="91"/>
      <c r="H1476" s="86"/>
      <c r="J1476" s="86"/>
    </row>
    <row r="1477" spans="1:10" x14ac:dyDescent="0.25">
      <c r="A1477" s="87" t="s">
        <v>402</v>
      </c>
      <c r="G1477" s="91"/>
      <c r="H1477" s="86"/>
      <c r="J1477" s="86"/>
    </row>
    <row r="1478" spans="1:10" x14ac:dyDescent="0.25">
      <c r="A1478" s="87" t="s">
        <v>403</v>
      </c>
      <c r="G1478" s="91"/>
      <c r="H1478" s="86"/>
      <c r="J1478" s="86"/>
    </row>
    <row r="1479" spans="1:10" x14ac:dyDescent="0.25">
      <c r="A1479" s="87" t="s">
        <v>404</v>
      </c>
      <c r="G1479" s="91"/>
      <c r="H1479" s="86"/>
      <c r="J1479" s="86"/>
    </row>
    <row r="1480" spans="1:10" x14ac:dyDescent="0.25">
      <c r="A1480" s="87" t="s">
        <v>405</v>
      </c>
      <c r="G1480" s="91"/>
      <c r="H1480" s="86"/>
      <c r="J1480" s="86"/>
    </row>
    <row r="1481" spans="1:10" x14ac:dyDescent="0.25">
      <c r="A1481" s="87" t="s">
        <v>406</v>
      </c>
      <c r="G1481" s="91"/>
      <c r="H1481" s="86"/>
      <c r="J1481" s="86"/>
    </row>
    <row r="1482" spans="1:10" x14ac:dyDescent="0.25">
      <c r="A1482" s="87" t="s">
        <v>407</v>
      </c>
      <c r="G1482" s="91"/>
      <c r="H1482" s="86"/>
      <c r="J1482" s="86"/>
    </row>
    <row r="1483" spans="1:10" x14ac:dyDescent="0.25">
      <c r="A1483" s="87" t="s">
        <v>408</v>
      </c>
      <c r="G1483" s="91"/>
      <c r="H1483" s="86"/>
      <c r="J1483" s="86"/>
    </row>
    <row r="1484" spans="1:10" x14ac:dyDescent="0.25">
      <c r="A1484" s="87" t="s">
        <v>409</v>
      </c>
      <c r="G1484" s="91"/>
      <c r="H1484" s="86"/>
      <c r="J1484" s="86"/>
    </row>
    <row r="1485" spans="1:10" x14ac:dyDescent="0.25">
      <c r="A1485" s="87" t="s">
        <v>410</v>
      </c>
      <c r="G1485" s="91"/>
      <c r="H1485" s="86"/>
      <c r="J1485" s="86"/>
    </row>
    <row r="1486" spans="1:10" x14ac:dyDescent="0.25">
      <c r="A1486" s="87" t="s">
        <v>411</v>
      </c>
      <c r="G1486" s="91"/>
      <c r="H1486" s="86"/>
      <c r="J1486" s="86"/>
    </row>
    <row r="1487" spans="1:10" x14ac:dyDescent="0.25">
      <c r="A1487" s="87" t="s">
        <v>412</v>
      </c>
      <c r="G1487" s="91"/>
      <c r="H1487" s="86"/>
      <c r="J1487" s="86"/>
    </row>
    <row r="1488" spans="1:10" x14ac:dyDescent="0.25">
      <c r="A1488" s="87" t="s">
        <v>413</v>
      </c>
      <c r="G1488" s="91"/>
      <c r="H1488" s="86"/>
      <c r="J1488" s="86"/>
    </row>
    <row r="1489" spans="1:10" x14ac:dyDescent="0.25">
      <c r="A1489" s="87" t="s">
        <v>414</v>
      </c>
      <c r="G1489" s="91"/>
      <c r="H1489" s="86"/>
      <c r="J1489" s="86"/>
    </row>
    <row r="1490" spans="1:10" x14ac:dyDescent="0.25">
      <c r="A1490" s="87" t="s">
        <v>415</v>
      </c>
      <c r="G1490" s="91"/>
      <c r="H1490" s="86"/>
      <c r="J1490" s="86"/>
    </row>
    <row r="1491" spans="1:10" x14ac:dyDescent="0.25">
      <c r="A1491" s="87" t="s">
        <v>416</v>
      </c>
      <c r="G1491" s="91"/>
      <c r="H1491" s="86"/>
      <c r="J1491" s="86"/>
    </row>
    <row r="1492" spans="1:10" x14ac:dyDescent="0.25">
      <c r="A1492" s="87" t="s">
        <v>417</v>
      </c>
      <c r="G1492" s="91"/>
      <c r="H1492" s="86"/>
      <c r="J1492" s="86"/>
    </row>
    <row r="1493" spans="1:10" x14ac:dyDescent="0.25">
      <c r="A1493" s="87" t="s">
        <v>418</v>
      </c>
      <c r="G1493" s="91"/>
      <c r="H1493" s="86"/>
      <c r="J1493" s="86"/>
    </row>
    <row r="1494" spans="1:10" x14ac:dyDescent="0.25">
      <c r="A1494" s="87" t="s">
        <v>419</v>
      </c>
      <c r="G1494" s="91"/>
      <c r="H1494" s="86"/>
      <c r="J1494" s="86"/>
    </row>
    <row r="1495" spans="1:10" x14ac:dyDescent="0.25">
      <c r="A1495" s="87" t="s">
        <v>420</v>
      </c>
      <c r="G1495" s="91"/>
      <c r="H1495" s="86"/>
      <c r="J1495" s="86"/>
    </row>
    <row r="1496" spans="1:10" x14ac:dyDescent="0.25">
      <c r="A1496" s="87" t="s">
        <v>421</v>
      </c>
      <c r="G1496" s="91"/>
      <c r="H1496" s="86"/>
      <c r="J1496" s="86"/>
    </row>
    <row r="1497" spans="1:10" x14ac:dyDescent="0.25">
      <c r="A1497" s="87" t="s">
        <v>422</v>
      </c>
      <c r="G1497" s="91"/>
      <c r="H1497" s="86"/>
      <c r="J1497" s="86"/>
    </row>
    <row r="1498" spans="1:10" x14ac:dyDescent="0.25">
      <c r="A1498" s="87" t="s">
        <v>423</v>
      </c>
      <c r="G1498" s="91"/>
      <c r="H1498" s="86"/>
      <c r="J1498" s="86"/>
    </row>
    <row r="1499" spans="1:10" x14ac:dyDescent="0.25">
      <c r="A1499" s="87" t="s">
        <v>424</v>
      </c>
      <c r="G1499" s="91"/>
      <c r="H1499" s="86"/>
      <c r="J1499" s="86"/>
    </row>
    <row r="1500" spans="1:10" x14ac:dyDescent="0.25">
      <c r="A1500" s="87" t="s">
        <v>425</v>
      </c>
      <c r="G1500" s="91"/>
      <c r="H1500" s="86"/>
      <c r="J1500" s="86"/>
    </row>
    <row r="1501" spans="1:10" x14ac:dyDescent="0.25">
      <c r="A1501" s="87" t="s">
        <v>426</v>
      </c>
      <c r="G1501" s="91"/>
      <c r="H1501" s="86"/>
      <c r="J1501" s="86"/>
    </row>
    <row r="1502" spans="1:10" x14ac:dyDescent="0.25">
      <c r="A1502" s="87" t="s">
        <v>427</v>
      </c>
      <c r="G1502" s="91"/>
      <c r="H1502" s="86"/>
      <c r="J1502" s="86"/>
    </row>
    <row r="1503" spans="1:10" x14ac:dyDescent="0.25">
      <c r="A1503" s="87" t="s">
        <v>428</v>
      </c>
      <c r="G1503" s="91"/>
      <c r="H1503" s="86"/>
      <c r="J1503" s="86"/>
    </row>
    <row r="1504" spans="1:10" x14ac:dyDescent="0.25">
      <c r="A1504" s="87" t="s">
        <v>429</v>
      </c>
      <c r="G1504" s="91"/>
      <c r="H1504" s="86"/>
      <c r="J1504" s="86"/>
    </row>
    <row r="1505" spans="1:10" x14ac:dyDescent="0.25">
      <c r="A1505" s="87" t="s">
        <v>430</v>
      </c>
      <c r="G1505" s="91"/>
      <c r="H1505" s="86"/>
      <c r="J1505" s="86"/>
    </row>
    <row r="1506" spans="1:10" x14ac:dyDescent="0.25">
      <c r="A1506" s="87" t="s">
        <v>431</v>
      </c>
      <c r="G1506" s="91"/>
      <c r="H1506" s="86"/>
      <c r="J1506" s="86"/>
    </row>
    <row r="1507" spans="1:10" x14ac:dyDescent="0.25">
      <c r="A1507" s="87" t="s">
        <v>432</v>
      </c>
      <c r="G1507" s="91"/>
      <c r="H1507" s="86"/>
      <c r="J1507" s="86"/>
    </row>
    <row r="1508" spans="1:10" x14ac:dyDescent="0.25">
      <c r="A1508" s="87" t="s">
        <v>433</v>
      </c>
      <c r="G1508" s="91"/>
      <c r="H1508" s="86"/>
      <c r="J1508" s="86"/>
    </row>
    <row r="1509" spans="1:10" x14ac:dyDescent="0.25">
      <c r="A1509" s="87" t="s">
        <v>434</v>
      </c>
      <c r="G1509" s="91"/>
      <c r="H1509" s="86"/>
      <c r="J1509" s="86"/>
    </row>
    <row r="1510" spans="1:10" x14ac:dyDescent="0.25">
      <c r="A1510" s="87" t="s">
        <v>435</v>
      </c>
      <c r="G1510" s="91"/>
      <c r="H1510" s="86"/>
      <c r="J1510" s="86"/>
    </row>
    <row r="1511" spans="1:10" x14ac:dyDescent="0.25">
      <c r="A1511" s="87" t="s">
        <v>436</v>
      </c>
      <c r="G1511" s="91"/>
      <c r="H1511" s="86"/>
      <c r="J1511" s="86"/>
    </row>
    <row r="1512" spans="1:10" x14ac:dyDescent="0.25">
      <c r="A1512" s="87" t="s">
        <v>437</v>
      </c>
      <c r="G1512" s="91"/>
      <c r="H1512" s="86"/>
      <c r="J1512" s="86"/>
    </row>
    <row r="1513" spans="1:10" x14ac:dyDescent="0.25">
      <c r="A1513" s="87" t="s">
        <v>438</v>
      </c>
      <c r="G1513" s="91"/>
      <c r="H1513" s="86"/>
      <c r="J1513" s="86"/>
    </row>
    <row r="1514" spans="1:10" x14ac:dyDescent="0.25">
      <c r="A1514" s="87" t="s">
        <v>439</v>
      </c>
      <c r="G1514" s="91"/>
      <c r="H1514" s="86"/>
      <c r="J1514" s="86"/>
    </row>
    <row r="1515" spans="1:10" x14ac:dyDescent="0.25">
      <c r="A1515" s="87" t="s">
        <v>440</v>
      </c>
      <c r="G1515" s="91"/>
      <c r="H1515" s="86"/>
      <c r="J1515" s="86"/>
    </row>
    <row r="1516" spans="1:10" x14ac:dyDescent="0.25">
      <c r="A1516" s="87" t="s">
        <v>441</v>
      </c>
      <c r="G1516" s="91"/>
      <c r="H1516" s="86"/>
      <c r="J1516" s="86"/>
    </row>
    <row r="1517" spans="1:10" x14ac:dyDescent="0.25">
      <c r="A1517" s="87" t="s">
        <v>442</v>
      </c>
      <c r="G1517" s="91"/>
      <c r="H1517" s="86"/>
      <c r="J1517" s="86"/>
    </row>
    <row r="1518" spans="1:10" x14ac:dyDescent="0.25">
      <c r="A1518" s="87" t="s">
        <v>443</v>
      </c>
      <c r="G1518" s="91"/>
      <c r="H1518" s="86"/>
      <c r="J1518" s="86"/>
    </row>
    <row r="1519" spans="1:10" x14ac:dyDescent="0.25">
      <c r="A1519" s="87" t="s">
        <v>444</v>
      </c>
      <c r="G1519" s="91"/>
      <c r="H1519" s="86"/>
      <c r="J1519" s="86"/>
    </row>
    <row r="1520" spans="1:10" x14ac:dyDescent="0.25">
      <c r="A1520" s="87" t="s">
        <v>445</v>
      </c>
      <c r="G1520" s="91"/>
      <c r="H1520" s="86"/>
      <c r="J1520" s="86"/>
    </row>
    <row r="1521" spans="1:10" x14ac:dyDescent="0.25">
      <c r="A1521" s="87" t="s">
        <v>446</v>
      </c>
      <c r="G1521" s="91"/>
      <c r="H1521" s="86"/>
      <c r="J1521" s="86"/>
    </row>
    <row r="1522" spans="1:10" x14ac:dyDescent="0.25">
      <c r="A1522" s="87" t="s">
        <v>447</v>
      </c>
      <c r="G1522" s="91"/>
      <c r="H1522" s="86"/>
      <c r="J1522" s="86"/>
    </row>
    <row r="1523" spans="1:10" x14ac:dyDescent="0.25">
      <c r="A1523" s="87" t="s">
        <v>448</v>
      </c>
      <c r="G1523" s="91"/>
      <c r="H1523" s="86"/>
      <c r="J1523" s="86"/>
    </row>
    <row r="1524" spans="1:10" x14ac:dyDescent="0.25">
      <c r="A1524" s="87" t="s">
        <v>449</v>
      </c>
      <c r="G1524" s="91"/>
      <c r="H1524" s="86"/>
      <c r="J1524" s="86"/>
    </row>
    <row r="1525" spans="1:10" x14ac:dyDescent="0.25">
      <c r="A1525" s="87" t="s">
        <v>450</v>
      </c>
      <c r="G1525" s="91"/>
      <c r="H1525" s="86"/>
      <c r="J1525" s="86"/>
    </row>
    <row r="1526" spans="1:10" x14ac:dyDescent="0.25">
      <c r="A1526" s="87" t="s">
        <v>451</v>
      </c>
      <c r="G1526" s="91"/>
      <c r="H1526" s="86"/>
      <c r="J1526" s="86"/>
    </row>
    <row r="1527" spans="1:10" x14ac:dyDescent="0.25">
      <c r="A1527" s="87" t="s">
        <v>452</v>
      </c>
      <c r="G1527" s="91"/>
      <c r="H1527" s="86"/>
      <c r="J1527" s="86"/>
    </row>
    <row r="1528" spans="1:10" x14ac:dyDescent="0.25">
      <c r="A1528" s="87" t="s">
        <v>453</v>
      </c>
      <c r="G1528" s="91"/>
      <c r="H1528" s="86"/>
      <c r="J1528" s="86"/>
    </row>
    <row r="1529" spans="1:10" x14ac:dyDescent="0.25">
      <c r="A1529" s="87" t="s">
        <v>454</v>
      </c>
      <c r="G1529" s="91"/>
      <c r="H1529" s="86"/>
      <c r="J1529" s="86"/>
    </row>
    <row r="1530" spans="1:10" x14ac:dyDescent="0.25">
      <c r="A1530" s="87" t="s">
        <v>455</v>
      </c>
      <c r="G1530" s="91"/>
      <c r="H1530" s="86"/>
      <c r="J1530" s="86"/>
    </row>
    <row r="1531" spans="1:10" x14ac:dyDescent="0.25">
      <c r="A1531" s="87" t="s">
        <v>456</v>
      </c>
      <c r="G1531" s="91"/>
      <c r="H1531" s="86"/>
      <c r="J1531" s="86"/>
    </row>
    <row r="1532" spans="1:10" x14ac:dyDescent="0.25">
      <c r="A1532" s="87" t="s">
        <v>457</v>
      </c>
      <c r="G1532" s="91"/>
      <c r="H1532" s="86"/>
      <c r="J1532" s="86"/>
    </row>
    <row r="1533" spans="1:10" x14ac:dyDescent="0.25">
      <c r="A1533" s="87" t="s">
        <v>458</v>
      </c>
      <c r="G1533" s="91"/>
      <c r="H1533" s="86"/>
      <c r="J1533" s="86"/>
    </row>
    <row r="1534" spans="1:10" x14ac:dyDescent="0.25">
      <c r="A1534" s="87" t="s">
        <v>459</v>
      </c>
      <c r="G1534" s="91"/>
      <c r="H1534" s="86"/>
      <c r="J1534" s="86"/>
    </row>
    <row r="1535" spans="1:10" x14ac:dyDescent="0.25">
      <c r="A1535" s="87" t="s">
        <v>460</v>
      </c>
      <c r="G1535" s="91"/>
      <c r="H1535" s="86"/>
      <c r="J1535" s="86"/>
    </row>
    <row r="1536" spans="1:10" x14ac:dyDescent="0.25">
      <c r="A1536" s="87" t="s">
        <v>461</v>
      </c>
      <c r="G1536" s="91"/>
      <c r="H1536" s="86"/>
      <c r="J1536" s="86"/>
    </row>
    <row r="1537" spans="1:10" x14ac:dyDescent="0.25">
      <c r="A1537" s="87" t="s">
        <v>462</v>
      </c>
      <c r="G1537" s="91"/>
      <c r="H1537" s="86"/>
      <c r="J1537" s="86"/>
    </row>
    <row r="1538" spans="1:10" x14ac:dyDescent="0.25">
      <c r="A1538" s="87" t="s">
        <v>463</v>
      </c>
      <c r="G1538" s="91"/>
      <c r="H1538" s="86"/>
      <c r="J1538" s="86"/>
    </row>
    <row r="1539" spans="1:10" x14ac:dyDescent="0.25">
      <c r="A1539" s="87" t="s">
        <v>464</v>
      </c>
      <c r="G1539" s="91"/>
      <c r="H1539" s="86"/>
      <c r="J1539" s="86"/>
    </row>
    <row r="1540" spans="1:10" x14ac:dyDescent="0.25">
      <c r="A1540" s="87" t="s">
        <v>465</v>
      </c>
      <c r="G1540" s="91"/>
      <c r="H1540" s="86"/>
      <c r="J1540" s="86"/>
    </row>
    <row r="1541" spans="1:10" x14ac:dyDescent="0.25">
      <c r="A1541" s="87" t="s">
        <v>466</v>
      </c>
      <c r="G1541" s="91"/>
      <c r="H1541" s="86"/>
      <c r="J1541" s="86"/>
    </row>
    <row r="1542" spans="1:10" x14ac:dyDescent="0.25">
      <c r="A1542" s="87" t="s">
        <v>467</v>
      </c>
      <c r="G1542" s="91"/>
      <c r="H1542" s="86"/>
      <c r="J1542" s="86"/>
    </row>
    <row r="1543" spans="1:10" x14ac:dyDescent="0.25">
      <c r="A1543" s="87" t="s">
        <v>468</v>
      </c>
      <c r="G1543" s="91"/>
      <c r="H1543" s="86"/>
      <c r="J1543" s="86"/>
    </row>
    <row r="1544" spans="1:10" x14ac:dyDescent="0.25">
      <c r="A1544" s="87" t="s">
        <v>469</v>
      </c>
      <c r="G1544" s="91"/>
      <c r="H1544" s="86"/>
      <c r="J1544" s="86"/>
    </row>
    <row r="1545" spans="1:10" x14ac:dyDescent="0.25">
      <c r="A1545" s="87" t="s">
        <v>470</v>
      </c>
      <c r="G1545" s="91"/>
      <c r="H1545" s="86"/>
      <c r="J1545" s="86"/>
    </row>
    <row r="1546" spans="1:10" x14ac:dyDescent="0.25">
      <c r="A1546" s="87" t="s">
        <v>471</v>
      </c>
      <c r="G1546" s="91"/>
      <c r="H1546" s="86"/>
      <c r="J1546" s="86"/>
    </row>
    <row r="1547" spans="1:10" x14ac:dyDescent="0.25">
      <c r="A1547" s="87" t="s">
        <v>472</v>
      </c>
      <c r="G1547" s="91"/>
      <c r="H1547" s="86"/>
      <c r="J1547" s="86"/>
    </row>
    <row r="1548" spans="1:10" x14ac:dyDescent="0.25">
      <c r="A1548" s="87" t="s">
        <v>473</v>
      </c>
      <c r="G1548" s="91"/>
      <c r="H1548" s="86"/>
      <c r="J1548" s="86"/>
    </row>
    <row r="1549" spans="1:10" x14ac:dyDescent="0.25">
      <c r="A1549" s="87" t="s">
        <v>474</v>
      </c>
      <c r="G1549" s="91"/>
      <c r="H1549" s="86"/>
      <c r="J1549" s="86"/>
    </row>
    <row r="1550" spans="1:10" x14ac:dyDescent="0.25">
      <c r="A1550" s="87" t="s">
        <v>475</v>
      </c>
      <c r="G1550" s="91"/>
      <c r="H1550" s="86"/>
      <c r="J1550" s="86"/>
    </row>
    <row r="1551" spans="1:10" x14ac:dyDescent="0.25">
      <c r="A1551" s="87" t="s">
        <v>476</v>
      </c>
      <c r="G1551" s="91"/>
      <c r="H1551" s="86"/>
      <c r="J1551" s="86"/>
    </row>
    <row r="1552" spans="1:10" x14ac:dyDescent="0.25">
      <c r="A1552" s="87" t="s">
        <v>477</v>
      </c>
      <c r="G1552" s="91"/>
      <c r="H1552" s="86"/>
      <c r="J1552" s="86"/>
    </row>
    <row r="1553" spans="1:10" x14ac:dyDescent="0.25">
      <c r="A1553" s="87" t="s">
        <v>478</v>
      </c>
      <c r="G1553" s="91"/>
      <c r="H1553" s="86"/>
      <c r="J1553" s="86"/>
    </row>
    <row r="1554" spans="1:10" x14ac:dyDescent="0.25">
      <c r="A1554" s="87" t="s">
        <v>479</v>
      </c>
      <c r="G1554" s="91"/>
      <c r="H1554" s="86"/>
      <c r="J1554" s="86"/>
    </row>
    <row r="1555" spans="1:10" x14ac:dyDescent="0.25">
      <c r="A1555" s="87" t="s">
        <v>480</v>
      </c>
      <c r="G1555" s="91"/>
      <c r="H1555" s="86"/>
      <c r="J1555" s="86"/>
    </row>
    <row r="1556" spans="1:10" x14ac:dyDescent="0.25">
      <c r="A1556" s="87" t="s">
        <v>481</v>
      </c>
      <c r="G1556" s="91"/>
      <c r="H1556" s="86"/>
      <c r="J1556" s="86"/>
    </row>
    <row r="1557" spans="1:10" x14ac:dyDescent="0.25">
      <c r="A1557" s="87" t="s">
        <v>482</v>
      </c>
      <c r="G1557" s="91"/>
      <c r="H1557" s="86"/>
      <c r="J1557" s="86"/>
    </row>
    <row r="1558" spans="1:10" x14ac:dyDescent="0.25">
      <c r="A1558" s="87" t="s">
        <v>483</v>
      </c>
      <c r="G1558" s="91"/>
      <c r="H1558" s="86"/>
      <c r="J1558" s="86"/>
    </row>
    <row r="1559" spans="1:10" x14ac:dyDescent="0.25">
      <c r="A1559" s="87" t="s">
        <v>484</v>
      </c>
      <c r="G1559" s="91"/>
      <c r="H1559" s="86"/>
      <c r="J1559" s="86"/>
    </row>
    <row r="1560" spans="1:10" x14ac:dyDescent="0.25">
      <c r="A1560" s="87" t="s">
        <v>485</v>
      </c>
      <c r="G1560" s="91"/>
      <c r="H1560" s="86"/>
      <c r="J1560" s="86"/>
    </row>
    <row r="1561" spans="1:10" x14ac:dyDescent="0.25">
      <c r="A1561" s="87" t="s">
        <v>486</v>
      </c>
      <c r="G1561" s="91"/>
      <c r="H1561" s="86"/>
      <c r="J1561" s="86"/>
    </row>
    <row r="1562" spans="1:10" x14ac:dyDescent="0.25">
      <c r="A1562" s="87" t="s">
        <v>487</v>
      </c>
      <c r="G1562" s="91"/>
      <c r="H1562" s="86"/>
      <c r="J1562" s="86"/>
    </row>
    <row r="1563" spans="1:10" x14ac:dyDescent="0.25">
      <c r="A1563" s="87" t="s">
        <v>488</v>
      </c>
      <c r="G1563" s="91"/>
      <c r="H1563" s="86"/>
      <c r="J1563" s="86"/>
    </row>
    <row r="1564" spans="1:10" x14ac:dyDescent="0.25">
      <c r="A1564" s="87" t="s">
        <v>489</v>
      </c>
      <c r="G1564" s="91"/>
      <c r="H1564" s="86"/>
      <c r="J1564" s="86"/>
    </row>
    <row r="1565" spans="1:10" x14ac:dyDescent="0.25">
      <c r="A1565" s="87" t="s">
        <v>490</v>
      </c>
      <c r="G1565" s="91"/>
      <c r="H1565" s="86"/>
      <c r="J1565" s="86"/>
    </row>
    <row r="1566" spans="1:10" x14ac:dyDescent="0.25">
      <c r="A1566" s="87" t="s">
        <v>491</v>
      </c>
      <c r="G1566" s="91"/>
      <c r="H1566" s="86"/>
      <c r="J1566" s="86"/>
    </row>
    <row r="1567" spans="1:10" x14ac:dyDescent="0.25">
      <c r="A1567" s="87" t="s">
        <v>492</v>
      </c>
      <c r="G1567" s="91"/>
      <c r="H1567" s="86"/>
      <c r="J1567" s="86"/>
    </row>
    <row r="1568" spans="1:10" x14ac:dyDescent="0.25">
      <c r="A1568" s="87" t="s">
        <v>493</v>
      </c>
      <c r="G1568" s="91"/>
      <c r="H1568" s="86"/>
      <c r="J1568" s="86"/>
    </row>
    <row r="1569" spans="1:10" x14ac:dyDescent="0.25">
      <c r="A1569" s="87" t="s">
        <v>494</v>
      </c>
      <c r="G1569" s="91"/>
      <c r="H1569" s="86"/>
      <c r="J1569" s="86"/>
    </row>
    <row r="1570" spans="1:10" x14ac:dyDescent="0.25">
      <c r="A1570" s="87" t="s">
        <v>495</v>
      </c>
      <c r="G1570" s="91"/>
      <c r="H1570" s="86"/>
      <c r="J1570" s="86"/>
    </row>
    <row r="1571" spans="1:10" x14ac:dyDescent="0.25">
      <c r="A1571" s="87" t="s">
        <v>496</v>
      </c>
      <c r="G1571" s="91"/>
      <c r="H1571" s="86"/>
      <c r="J1571" s="86"/>
    </row>
    <row r="1572" spans="1:10" x14ac:dyDescent="0.25">
      <c r="A1572" s="87" t="s">
        <v>497</v>
      </c>
      <c r="G1572" s="91"/>
      <c r="H1572" s="86"/>
      <c r="J1572" s="86"/>
    </row>
    <row r="1573" spans="1:10" x14ac:dyDescent="0.25">
      <c r="A1573" s="87" t="s">
        <v>498</v>
      </c>
      <c r="G1573" s="91"/>
      <c r="H1573" s="86"/>
      <c r="J1573" s="86"/>
    </row>
    <row r="1574" spans="1:10" x14ac:dyDescent="0.25">
      <c r="A1574" s="87" t="s">
        <v>499</v>
      </c>
      <c r="G1574" s="91"/>
      <c r="H1574" s="86"/>
      <c r="J1574" s="86"/>
    </row>
    <row r="1575" spans="1:10" x14ac:dyDescent="0.25">
      <c r="A1575" s="87" t="s">
        <v>500</v>
      </c>
      <c r="G1575" s="91"/>
      <c r="H1575" s="86"/>
      <c r="J1575" s="86"/>
    </row>
    <row r="1576" spans="1:10" x14ac:dyDescent="0.25">
      <c r="A1576" s="87" t="s">
        <v>501</v>
      </c>
      <c r="G1576" s="91"/>
      <c r="H1576" s="86"/>
      <c r="J1576" s="86"/>
    </row>
    <row r="1577" spans="1:10" x14ac:dyDescent="0.25">
      <c r="A1577" s="87" t="s">
        <v>502</v>
      </c>
      <c r="G1577" s="91"/>
      <c r="H1577" s="86"/>
      <c r="J1577" s="86"/>
    </row>
    <row r="1578" spans="1:10" x14ac:dyDescent="0.25">
      <c r="A1578" s="87" t="s">
        <v>503</v>
      </c>
      <c r="G1578" s="91"/>
      <c r="H1578" s="86"/>
      <c r="J1578" s="86"/>
    </row>
    <row r="1579" spans="1:10" x14ac:dyDescent="0.25">
      <c r="A1579" s="87" t="s">
        <v>504</v>
      </c>
      <c r="G1579" s="91"/>
      <c r="H1579" s="86"/>
      <c r="J1579" s="86"/>
    </row>
    <row r="1580" spans="1:10" x14ac:dyDescent="0.25">
      <c r="A1580" s="87" t="s">
        <v>505</v>
      </c>
      <c r="G1580" s="91"/>
      <c r="H1580" s="86"/>
      <c r="J1580" s="86"/>
    </row>
    <row r="1581" spans="1:10" x14ac:dyDescent="0.25">
      <c r="A1581" s="87" t="s">
        <v>506</v>
      </c>
      <c r="G1581" s="91"/>
      <c r="H1581" s="86"/>
      <c r="J1581" s="86"/>
    </row>
    <row r="1582" spans="1:10" x14ac:dyDescent="0.25">
      <c r="A1582" s="87" t="s">
        <v>507</v>
      </c>
      <c r="G1582" s="91"/>
      <c r="H1582" s="86"/>
      <c r="J1582" s="86"/>
    </row>
    <row r="1583" spans="1:10" x14ac:dyDescent="0.25">
      <c r="A1583" s="87" t="s">
        <v>508</v>
      </c>
      <c r="G1583" s="91"/>
      <c r="H1583" s="86"/>
      <c r="J1583" s="86"/>
    </row>
    <row r="1584" spans="1:10" x14ac:dyDescent="0.25">
      <c r="A1584" s="87" t="s">
        <v>509</v>
      </c>
      <c r="G1584" s="91"/>
      <c r="H1584" s="86"/>
      <c r="J1584" s="86"/>
    </row>
    <row r="1585" spans="1:10" x14ac:dyDescent="0.25">
      <c r="A1585" s="87" t="s">
        <v>510</v>
      </c>
      <c r="G1585" s="91"/>
      <c r="H1585" s="86"/>
      <c r="J1585" s="86"/>
    </row>
    <row r="1586" spans="1:10" x14ac:dyDescent="0.25">
      <c r="A1586" s="87" t="s">
        <v>511</v>
      </c>
      <c r="G1586" s="91"/>
      <c r="H1586" s="86"/>
      <c r="J1586" s="86"/>
    </row>
    <row r="1587" spans="1:10" x14ac:dyDescent="0.25">
      <c r="A1587" s="87" t="s">
        <v>512</v>
      </c>
      <c r="G1587" s="91"/>
      <c r="H1587" s="86"/>
      <c r="J1587" s="86"/>
    </row>
    <row r="1588" spans="1:10" x14ac:dyDescent="0.25">
      <c r="A1588" s="87" t="s">
        <v>513</v>
      </c>
      <c r="G1588" s="91"/>
      <c r="H1588" s="86"/>
      <c r="J1588" s="86"/>
    </row>
    <row r="1589" spans="1:10" x14ac:dyDescent="0.25">
      <c r="A1589" s="87" t="s">
        <v>514</v>
      </c>
      <c r="G1589" s="91"/>
      <c r="H1589" s="86"/>
      <c r="J1589" s="86"/>
    </row>
    <row r="1590" spans="1:10" x14ac:dyDescent="0.25">
      <c r="A1590" s="87" t="s">
        <v>515</v>
      </c>
      <c r="G1590" s="91"/>
      <c r="H1590" s="86"/>
      <c r="J1590" s="86"/>
    </row>
    <row r="1591" spans="1:10" x14ac:dyDescent="0.25">
      <c r="A1591" s="87" t="s">
        <v>516</v>
      </c>
      <c r="G1591" s="91"/>
      <c r="H1591" s="86"/>
      <c r="J1591" s="86"/>
    </row>
    <row r="1592" spans="1:10" x14ac:dyDescent="0.25">
      <c r="A1592" s="87" t="s">
        <v>517</v>
      </c>
      <c r="G1592" s="91"/>
      <c r="H1592" s="86"/>
      <c r="J1592" s="86"/>
    </row>
    <row r="1593" spans="1:10" x14ac:dyDescent="0.25">
      <c r="A1593" s="87" t="s">
        <v>518</v>
      </c>
      <c r="G1593" s="91"/>
      <c r="H1593" s="86"/>
      <c r="J1593" s="86"/>
    </row>
    <row r="1594" spans="1:10" x14ac:dyDescent="0.25">
      <c r="A1594" s="87" t="s">
        <v>519</v>
      </c>
      <c r="G1594" s="91"/>
      <c r="H1594" s="86"/>
      <c r="J1594" s="86"/>
    </row>
    <row r="1595" spans="1:10" x14ac:dyDescent="0.25">
      <c r="A1595" s="87" t="s">
        <v>520</v>
      </c>
      <c r="G1595" s="91"/>
      <c r="H1595" s="86"/>
      <c r="J1595" s="86"/>
    </row>
    <row r="1596" spans="1:10" x14ac:dyDescent="0.25">
      <c r="A1596" s="87" t="s">
        <v>521</v>
      </c>
      <c r="G1596" s="91"/>
      <c r="H1596" s="86"/>
      <c r="J1596" s="86"/>
    </row>
    <row r="1597" spans="1:10" x14ac:dyDescent="0.25">
      <c r="A1597" s="87" t="s">
        <v>522</v>
      </c>
      <c r="G1597" s="91"/>
      <c r="H1597" s="86"/>
      <c r="J1597" s="86"/>
    </row>
    <row r="1598" spans="1:10" x14ac:dyDescent="0.25">
      <c r="A1598" s="87" t="s">
        <v>523</v>
      </c>
      <c r="G1598" s="91"/>
      <c r="H1598" s="86"/>
      <c r="J1598" s="8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B1:AF32"/>
  <sheetViews>
    <sheetView showGridLines="0" zoomScaleNormal="100" workbookViewId="0">
      <selection activeCell="P21" sqref="P21"/>
    </sheetView>
  </sheetViews>
  <sheetFormatPr defaultColWidth="8.7265625" defaultRowHeight="14" x14ac:dyDescent="0.3"/>
  <cols>
    <col min="1" max="1" width="0.81640625" style="123" customWidth="1"/>
    <col min="2" max="13" width="8.7265625" style="123"/>
    <col min="14" max="14" width="9.1796875" style="123"/>
    <col min="15" max="15" width="9" style="123" customWidth="1"/>
    <col min="16" max="16" width="28.1796875" style="123" customWidth="1"/>
    <col min="17" max="26" width="12.54296875" style="123" customWidth="1"/>
    <col min="27" max="27" width="11.26953125" style="123" customWidth="1"/>
    <col min="28" max="16384" width="8.7265625" style="123"/>
  </cols>
  <sheetData>
    <row r="1" spans="2:32" ht="6" customHeight="1" x14ac:dyDescent="0.3"/>
    <row r="2" spans="2:32" ht="15.65" customHeight="1" x14ac:dyDescent="0.3">
      <c r="B2" s="249" t="s">
        <v>560</v>
      </c>
      <c r="C2" s="325" t="s">
        <v>586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P2" s="124"/>
      <c r="Q2" s="125" t="s">
        <v>9</v>
      </c>
      <c r="R2" s="125" t="s">
        <v>8</v>
      </c>
      <c r="S2" s="125" t="s">
        <v>5</v>
      </c>
      <c r="T2" s="125" t="s">
        <v>6</v>
      </c>
      <c r="U2" s="125" t="s">
        <v>7</v>
      </c>
      <c r="V2" s="125" t="s">
        <v>3</v>
      </c>
      <c r="W2" s="125" t="s">
        <v>68</v>
      </c>
      <c r="X2" s="125" t="s">
        <v>74</v>
      </c>
      <c r="Y2" s="125" t="s">
        <v>70</v>
      </c>
      <c r="Z2" s="125" t="s">
        <v>69</v>
      </c>
      <c r="AA2" s="126" t="s">
        <v>210</v>
      </c>
      <c r="AC2" s="127"/>
      <c r="AD2" s="127"/>
      <c r="AE2" s="128"/>
      <c r="AF2" s="127"/>
    </row>
    <row r="3" spans="2:32" x14ac:dyDescent="0.3">
      <c r="P3" s="129" t="s">
        <v>21</v>
      </c>
      <c r="Q3" s="130">
        <v>107</v>
      </c>
      <c r="R3" s="130">
        <v>116</v>
      </c>
      <c r="S3" s="131">
        <v>96.881499999999747</v>
      </c>
      <c r="T3" s="130">
        <v>45</v>
      </c>
      <c r="U3" s="130">
        <v>30</v>
      </c>
      <c r="V3" s="131">
        <f>V5*0.8</f>
        <v>102.56</v>
      </c>
      <c r="W3" s="132"/>
      <c r="X3" s="132"/>
      <c r="Y3" s="132"/>
      <c r="Z3" s="132"/>
      <c r="AA3" s="133">
        <f>SUM(Q3:V3)</f>
        <v>497.44149999999973</v>
      </c>
      <c r="AC3" s="127"/>
      <c r="AD3" s="127"/>
      <c r="AE3" s="134"/>
      <c r="AF3" s="127"/>
    </row>
    <row r="4" spans="2:32" x14ac:dyDescent="0.3">
      <c r="P4" s="135" t="s">
        <v>20</v>
      </c>
      <c r="Q4" s="132"/>
      <c r="R4" s="132"/>
      <c r="S4" s="132"/>
      <c r="T4" s="132"/>
      <c r="U4" s="132"/>
      <c r="V4" s="136"/>
      <c r="W4" s="131">
        <v>298.61124422727272</v>
      </c>
      <c r="X4" s="131">
        <v>40.033099412090912</v>
      </c>
      <c r="Y4" s="131">
        <v>62.839029470909097</v>
      </c>
      <c r="Z4" s="131">
        <v>24.20679384</v>
      </c>
      <c r="AA4" s="133">
        <f>SUM(W4:Z4)</f>
        <v>425.69016695027273</v>
      </c>
      <c r="AC4" s="127"/>
      <c r="AD4" s="127"/>
      <c r="AE4" s="134"/>
      <c r="AF4" s="127"/>
    </row>
    <row r="5" spans="2:32" x14ac:dyDescent="0.3">
      <c r="P5" s="137" t="s">
        <v>19</v>
      </c>
      <c r="Q5" s="138">
        <f>[11]Output_Peak!$AT$8</f>
        <v>117.55893899999998</v>
      </c>
      <c r="R5" s="138">
        <v>134</v>
      </c>
      <c r="S5" s="130">
        <v>111</v>
      </c>
      <c r="T5" s="131">
        <v>74</v>
      </c>
      <c r="U5" s="131">
        <v>45</v>
      </c>
      <c r="V5" s="131">
        <v>128.19999999999999</v>
      </c>
      <c r="W5" s="139"/>
      <c r="X5" s="139"/>
      <c r="Y5" s="139"/>
      <c r="Z5" s="139"/>
      <c r="AA5" s="133">
        <f>SUM(Q5:V5)</f>
        <v>609.75893900000005</v>
      </c>
      <c r="AB5" s="140"/>
      <c r="AC5" s="127"/>
      <c r="AD5" s="127"/>
      <c r="AE5" s="134"/>
      <c r="AF5" s="127"/>
    </row>
    <row r="6" spans="2:32" x14ac:dyDescent="0.3">
      <c r="P6" s="137" t="s">
        <v>73</v>
      </c>
      <c r="Q6" s="138">
        <f>Q5</f>
        <v>117.55893899999998</v>
      </c>
      <c r="R6" s="138">
        <f t="shared" ref="R6:U6" si="0">R5</f>
        <v>134</v>
      </c>
      <c r="S6" s="131">
        <f>S5-Q9</f>
        <v>41</v>
      </c>
      <c r="T6" s="131">
        <f t="shared" si="0"/>
        <v>74</v>
      </c>
      <c r="U6" s="131">
        <f t="shared" si="0"/>
        <v>45</v>
      </c>
      <c r="V6" s="131">
        <f>V5</f>
        <v>128.19999999999999</v>
      </c>
      <c r="W6" s="139"/>
      <c r="X6" s="139"/>
      <c r="Y6" s="139"/>
      <c r="Z6" s="139"/>
      <c r="AA6" s="133">
        <f>SUM(Q6:V6)</f>
        <v>539.75893900000005</v>
      </c>
      <c r="AC6" s="127"/>
      <c r="AD6" s="127"/>
      <c r="AE6" s="134"/>
      <c r="AF6" s="127"/>
    </row>
    <row r="7" spans="2:32" x14ac:dyDescent="0.3">
      <c r="P7" s="135" t="s">
        <v>525</v>
      </c>
      <c r="Q7" s="132"/>
      <c r="R7" s="132"/>
      <c r="S7" s="132"/>
      <c r="T7" s="132"/>
      <c r="U7" s="132"/>
      <c r="V7" s="132"/>
      <c r="W7" s="141">
        <v>336.8</v>
      </c>
      <c r="X7" s="141">
        <v>41.5</v>
      </c>
      <c r="Y7" s="141">
        <v>117.6</v>
      </c>
      <c r="Z7" s="141">
        <v>33.200000000000003</v>
      </c>
      <c r="AA7" s="133">
        <f>SUM(W7:Z7)+2</f>
        <v>531.1</v>
      </c>
      <c r="AC7" s="127"/>
      <c r="AD7" s="127"/>
      <c r="AE7" s="134"/>
      <c r="AF7" s="127"/>
    </row>
    <row r="8" spans="2:32" x14ac:dyDescent="0.3">
      <c r="Q8" s="142"/>
      <c r="R8" s="142"/>
      <c r="S8" s="142"/>
      <c r="T8" s="142"/>
      <c r="U8" s="142"/>
      <c r="V8" s="142"/>
      <c r="AC8" s="127"/>
      <c r="AD8" s="127"/>
      <c r="AE8" s="134"/>
      <c r="AF8" s="127"/>
    </row>
    <row r="9" spans="2:32" x14ac:dyDescent="0.3">
      <c r="P9" s="143" t="s">
        <v>71</v>
      </c>
      <c r="Q9" s="144">
        <f>81-Q12</f>
        <v>70</v>
      </c>
      <c r="R9" s="123" t="s">
        <v>211</v>
      </c>
      <c r="AC9" s="127"/>
      <c r="AD9" s="127"/>
      <c r="AE9" s="127"/>
      <c r="AF9" s="127"/>
    </row>
    <row r="10" spans="2:32" x14ac:dyDescent="0.3">
      <c r="P10" s="143" t="s">
        <v>72</v>
      </c>
      <c r="Q10" s="145">
        <f>AA6</f>
        <v>539.75893900000005</v>
      </c>
      <c r="T10" s="127"/>
      <c r="U10" s="146"/>
      <c r="V10" s="147"/>
      <c r="W10" s="147"/>
      <c r="AC10" s="127"/>
      <c r="AD10" s="127"/>
      <c r="AE10" s="127"/>
      <c r="AF10" s="127"/>
    </row>
    <row r="11" spans="2:32" x14ac:dyDescent="0.3">
      <c r="X11" s="147"/>
      <c r="AC11" s="127"/>
      <c r="AD11" s="127"/>
      <c r="AE11" s="127"/>
      <c r="AF11" s="127"/>
    </row>
    <row r="12" spans="2:32" x14ac:dyDescent="0.3">
      <c r="P12" s="142" t="s">
        <v>524</v>
      </c>
      <c r="Q12" s="142">
        <v>11</v>
      </c>
      <c r="R12" s="142"/>
      <c r="S12" s="142"/>
      <c r="T12" s="142"/>
      <c r="U12" s="142"/>
      <c r="V12" s="142"/>
      <c r="W12" s="142"/>
      <c r="X12" s="142"/>
      <c r="AC12" s="148"/>
      <c r="AD12" s="127"/>
      <c r="AE12" s="127"/>
      <c r="AF12" s="127"/>
    </row>
    <row r="13" spans="2:32" x14ac:dyDescent="0.3">
      <c r="P13" s="142"/>
      <c r="Q13" s="142"/>
      <c r="R13" s="142"/>
      <c r="S13" s="142"/>
      <c r="T13" s="142"/>
      <c r="U13" s="142"/>
      <c r="V13" s="142"/>
      <c r="W13" s="142"/>
      <c r="AA13" s="142"/>
      <c r="AB13" s="142"/>
      <c r="AC13" s="149"/>
      <c r="AD13" s="127"/>
      <c r="AE13" s="127"/>
      <c r="AF13" s="127"/>
    </row>
    <row r="14" spans="2:32" x14ac:dyDescent="0.3">
      <c r="P14" s="142"/>
      <c r="Q14" s="142"/>
      <c r="R14" s="142"/>
      <c r="S14" s="150"/>
      <c r="T14" s="142"/>
      <c r="U14" s="142"/>
      <c r="V14" s="142"/>
      <c r="W14" s="142"/>
      <c r="AA14" s="142"/>
      <c r="AB14" s="142"/>
      <c r="AC14" s="149"/>
      <c r="AD14" s="127"/>
      <c r="AE14" s="151"/>
      <c r="AF14" s="127"/>
    </row>
    <row r="15" spans="2:32" x14ac:dyDescent="0.3">
      <c r="P15" s="142"/>
      <c r="W15" s="142"/>
      <c r="AA15" s="142"/>
      <c r="AB15" s="142"/>
      <c r="AC15" s="149"/>
      <c r="AD15" s="127"/>
      <c r="AE15" s="142"/>
      <c r="AF15" s="127"/>
    </row>
    <row r="16" spans="2:32" x14ac:dyDescent="0.3">
      <c r="P16" s="142"/>
      <c r="Q16" s="152"/>
      <c r="R16" s="142"/>
      <c r="S16" s="142"/>
      <c r="T16" s="142"/>
      <c r="U16" s="142"/>
      <c r="V16" s="142"/>
      <c r="W16" s="142"/>
      <c r="AA16" s="142"/>
      <c r="AB16" s="142"/>
      <c r="AC16" s="149"/>
      <c r="AD16" s="142"/>
      <c r="AE16" s="142"/>
      <c r="AF16" s="127"/>
    </row>
    <row r="17" spans="2:32" ht="15.5" x14ac:dyDescent="0.3">
      <c r="P17" s="142"/>
      <c r="Q17" s="142"/>
      <c r="R17" s="142"/>
      <c r="S17" s="142"/>
      <c r="T17" s="142"/>
      <c r="U17" s="51"/>
      <c r="V17" s="142"/>
      <c r="W17" s="142"/>
      <c r="AA17" s="142"/>
      <c r="AB17" s="142"/>
      <c r="AC17" s="149"/>
      <c r="AD17" s="142"/>
      <c r="AE17" s="142"/>
      <c r="AF17" s="127"/>
    </row>
    <row r="18" spans="2:32" ht="15.5" x14ac:dyDescent="0.3">
      <c r="P18" s="142"/>
      <c r="Q18" s="142"/>
      <c r="R18" s="142"/>
      <c r="S18" s="142"/>
      <c r="T18" s="142"/>
      <c r="U18" s="51"/>
      <c r="V18" s="142"/>
      <c r="W18" s="142"/>
      <c r="AC18" s="153"/>
      <c r="AD18" s="142"/>
      <c r="AE18" s="142"/>
      <c r="AF18" s="127"/>
    </row>
    <row r="19" spans="2:32" ht="15.5" x14ac:dyDescent="0.3">
      <c r="P19" s="154"/>
      <c r="Q19" s="142"/>
      <c r="R19" s="142"/>
      <c r="S19" s="142"/>
      <c r="T19" s="142"/>
      <c r="U19" s="51"/>
      <c r="V19" s="142"/>
      <c r="W19" s="142"/>
      <c r="AC19" s="142"/>
      <c r="AD19" s="142"/>
    </row>
    <row r="20" spans="2:32" ht="15.5" x14ac:dyDescent="0.3">
      <c r="P20" s="142"/>
      <c r="Q20" s="142"/>
      <c r="R20" s="142"/>
      <c r="S20" s="142"/>
      <c r="T20" s="142"/>
      <c r="U20" s="51"/>
      <c r="V20" s="142"/>
      <c r="W20" s="142"/>
      <c r="AC20" s="142"/>
      <c r="AD20" s="142"/>
    </row>
    <row r="21" spans="2:32" s="155" customFormat="1" ht="34.5" customHeight="1" x14ac:dyDescent="0.3">
      <c r="P21" s="156"/>
      <c r="Q21" s="157"/>
      <c r="R21" s="157"/>
      <c r="S21" s="157"/>
      <c r="T21" s="157"/>
      <c r="U21" s="51"/>
      <c r="V21" s="158"/>
      <c r="W21" s="158"/>
      <c r="AC21" s="123"/>
      <c r="AD21" s="123"/>
      <c r="AE21" s="123"/>
    </row>
    <row r="22" spans="2:32" ht="15.5" x14ac:dyDescent="0.3">
      <c r="P22" s="159"/>
      <c r="Q22" s="159"/>
      <c r="R22" s="159"/>
      <c r="S22" s="159"/>
      <c r="T22" s="159"/>
      <c r="U22" s="51"/>
      <c r="V22" s="142"/>
      <c r="W22" s="142"/>
      <c r="AE22" s="155"/>
    </row>
    <row r="23" spans="2:32" ht="15.5" x14ac:dyDescent="0.3">
      <c r="P23" s="159"/>
      <c r="Q23" s="159"/>
      <c r="R23" s="159"/>
      <c r="S23" s="159"/>
      <c r="T23" s="159"/>
      <c r="U23" s="51"/>
      <c r="V23" s="142"/>
      <c r="W23" s="142"/>
      <c r="AE23" s="155"/>
    </row>
    <row r="24" spans="2:32" ht="15.5" x14ac:dyDescent="0.3">
      <c r="P24" s="159"/>
      <c r="Q24" s="159"/>
      <c r="R24" s="159"/>
      <c r="S24" s="159"/>
      <c r="T24" s="159"/>
      <c r="U24" s="51"/>
      <c r="V24" s="142"/>
      <c r="W24" s="142"/>
      <c r="AE24" s="155"/>
    </row>
    <row r="25" spans="2:32" ht="15.5" x14ac:dyDescent="0.3">
      <c r="B25" s="123" t="s">
        <v>526</v>
      </c>
      <c r="P25" s="159"/>
      <c r="Q25" s="159"/>
      <c r="R25" s="159"/>
      <c r="S25" s="159"/>
      <c r="T25" s="159"/>
      <c r="U25" s="51"/>
      <c r="V25" s="142"/>
      <c r="W25" s="142"/>
    </row>
    <row r="26" spans="2:32" ht="15.5" x14ac:dyDescent="0.3">
      <c r="U26" s="52"/>
      <c r="AC26" s="155"/>
      <c r="AD26" s="155"/>
    </row>
    <row r="27" spans="2:32" x14ac:dyDescent="0.3">
      <c r="B27" s="160" t="s">
        <v>201</v>
      </c>
    </row>
    <row r="28" spans="2:32" x14ac:dyDescent="0.3">
      <c r="B28" s="123" t="s">
        <v>198</v>
      </c>
    </row>
    <row r="29" spans="2:32" x14ac:dyDescent="0.3">
      <c r="B29" s="123" t="s">
        <v>199</v>
      </c>
    </row>
    <row r="30" spans="2:32" x14ac:dyDescent="0.3">
      <c r="B30" s="123" t="s">
        <v>200</v>
      </c>
    </row>
    <row r="31" spans="2:32" x14ac:dyDescent="0.3">
      <c r="B31" s="123" t="s">
        <v>202</v>
      </c>
    </row>
    <row r="32" spans="2:32" x14ac:dyDescent="0.3">
      <c r="B32" s="123" t="s">
        <v>203</v>
      </c>
    </row>
  </sheetData>
  <mergeCells count="1">
    <mergeCell ref="C2:N2"/>
  </mergeCells>
  <pageMargins left="0.7" right="0.7" top="0.75" bottom="0.75" header="0.3" footer="0.3"/>
  <pageSetup paperSize="9" orientation="portrait" r:id="rId1"/>
  <ignoredErrors>
    <ignoredError sqref="S6" formula="1"/>
  </ignoredError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T14"/>
  <sheetViews>
    <sheetView workbookViewId="0">
      <selection activeCell="A16" sqref="A16"/>
    </sheetView>
  </sheetViews>
  <sheetFormatPr defaultRowHeight="14.5" x14ac:dyDescent="0.35"/>
  <cols>
    <col min="1" max="1" width="12.1796875" bestFit="1" customWidth="1"/>
    <col min="2" max="2" width="11.1796875" bestFit="1" customWidth="1"/>
    <col min="3" max="4" width="15.54296875" bestFit="1" customWidth="1"/>
    <col min="5" max="5" width="18" bestFit="1" customWidth="1"/>
    <col min="6" max="6" width="14.26953125" bestFit="1" customWidth="1"/>
    <col min="7" max="7" width="13.54296875" bestFit="1" customWidth="1"/>
    <col min="8" max="8" width="17.26953125" bestFit="1" customWidth="1"/>
    <col min="9" max="9" width="12.26953125" bestFit="1" customWidth="1"/>
    <col min="10" max="10" width="7" bestFit="1" customWidth="1"/>
    <col min="11" max="11" width="12.7265625" bestFit="1" customWidth="1"/>
    <col min="12" max="12" width="15.453125" bestFit="1" customWidth="1"/>
    <col min="13" max="13" width="10" bestFit="1" customWidth="1"/>
    <col min="14" max="14" width="10" style="16" customWidth="1"/>
    <col min="15" max="15" width="19.453125" bestFit="1" customWidth="1"/>
    <col min="16" max="16" width="11.26953125" bestFit="1" customWidth="1"/>
    <col min="17" max="17" width="10.453125" bestFit="1" customWidth="1"/>
    <col min="18" max="18" width="14.26953125" bestFit="1" customWidth="1"/>
    <col min="19" max="19" width="5.1796875" bestFit="1" customWidth="1"/>
    <col min="20" max="20" width="14.453125" bestFit="1" customWidth="1"/>
  </cols>
  <sheetData>
    <row r="1" spans="1:20" x14ac:dyDescent="0.35">
      <c r="A1" s="16" t="s">
        <v>155</v>
      </c>
      <c r="B1" s="16" t="s">
        <v>154</v>
      </c>
      <c r="C1" s="16" t="s">
        <v>153</v>
      </c>
      <c r="D1" s="16" t="s">
        <v>152</v>
      </c>
      <c r="E1" s="16" t="s">
        <v>151</v>
      </c>
      <c r="F1" s="16" t="s">
        <v>150</v>
      </c>
      <c r="G1" s="16" t="s">
        <v>149</v>
      </c>
      <c r="H1" s="16" t="s">
        <v>148</v>
      </c>
      <c r="I1" s="16" t="s">
        <v>147</v>
      </c>
      <c r="J1" s="16" t="s">
        <v>146</v>
      </c>
      <c r="K1" s="16" t="s">
        <v>145</v>
      </c>
      <c r="L1" s="16" t="s">
        <v>144</v>
      </c>
      <c r="M1" s="16" t="s">
        <v>143</v>
      </c>
      <c r="N1" s="53" t="s">
        <v>189</v>
      </c>
      <c r="O1" s="16" t="s">
        <v>142</v>
      </c>
      <c r="P1" s="16" t="s">
        <v>141</v>
      </c>
      <c r="Q1" s="16" t="s">
        <v>140</v>
      </c>
      <c r="R1" s="16" t="s">
        <v>139</v>
      </c>
      <c r="S1" s="16" t="s">
        <v>138</v>
      </c>
      <c r="T1" s="16" t="s">
        <v>137</v>
      </c>
    </row>
    <row r="2" spans="1:20" x14ac:dyDescent="0.35">
      <c r="A2" s="16" t="s">
        <v>136</v>
      </c>
      <c r="B2" s="16" t="s">
        <v>135</v>
      </c>
      <c r="C2" s="16" t="s">
        <v>181</v>
      </c>
      <c r="D2" s="16" t="s">
        <v>182</v>
      </c>
      <c r="E2" s="16" t="s">
        <v>160</v>
      </c>
      <c r="F2" s="16" t="s">
        <v>159</v>
      </c>
      <c r="G2" s="16" t="s">
        <v>158</v>
      </c>
      <c r="H2" s="16" t="s">
        <v>157</v>
      </c>
      <c r="I2" s="16" t="s">
        <v>156</v>
      </c>
      <c r="J2" s="16" t="s">
        <v>129</v>
      </c>
      <c r="K2" s="16"/>
      <c r="L2" s="16"/>
      <c r="M2" s="16">
        <v>113131200</v>
      </c>
      <c r="N2" s="53">
        <f>M2/11/1000000</f>
        <v>10.284654545454545</v>
      </c>
      <c r="O2" s="16" t="s">
        <v>183</v>
      </c>
      <c r="P2" s="16" t="s">
        <v>127</v>
      </c>
      <c r="Q2" s="16"/>
      <c r="R2" s="16" t="s">
        <v>126</v>
      </c>
      <c r="S2" s="16"/>
      <c r="T2" s="16"/>
    </row>
    <row r="3" spans="1:20" x14ac:dyDescent="0.35">
      <c r="A3" s="16" t="s">
        <v>136</v>
      </c>
      <c r="B3" s="16" t="s">
        <v>135</v>
      </c>
      <c r="C3" s="16" t="s">
        <v>182</v>
      </c>
      <c r="D3" s="16" t="s">
        <v>184</v>
      </c>
      <c r="E3" s="16" t="s">
        <v>160</v>
      </c>
      <c r="F3" s="16" t="s">
        <v>159</v>
      </c>
      <c r="G3" s="16" t="s">
        <v>158</v>
      </c>
      <c r="H3" s="16" t="s">
        <v>157</v>
      </c>
      <c r="I3" s="16" t="s">
        <v>156</v>
      </c>
      <c r="J3" s="16" t="s">
        <v>129</v>
      </c>
      <c r="K3" s="16"/>
      <c r="L3" s="16"/>
      <c r="M3" s="16">
        <v>117845000</v>
      </c>
      <c r="N3" s="53">
        <f t="shared" ref="N3:N6" si="0">M3/11/1000000</f>
        <v>10.713181818181818</v>
      </c>
      <c r="O3" s="16" t="s">
        <v>161</v>
      </c>
      <c r="P3" s="16" t="s">
        <v>127</v>
      </c>
      <c r="Q3" s="16"/>
      <c r="R3" s="16" t="s">
        <v>126</v>
      </c>
      <c r="S3" s="16"/>
      <c r="T3" s="16"/>
    </row>
    <row r="4" spans="1:20" x14ac:dyDescent="0.35">
      <c r="A4" s="16" t="s">
        <v>136</v>
      </c>
      <c r="B4" s="16" t="s">
        <v>135</v>
      </c>
      <c r="C4" s="16" t="s">
        <v>184</v>
      </c>
      <c r="D4" s="16" t="s">
        <v>185</v>
      </c>
      <c r="E4" s="16" t="s">
        <v>160</v>
      </c>
      <c r="F4" s="16" t="s">
        <v>159</v>
      </c>
      <c r="G4" s="16" t="s">
        <v>158</v>
      </c>
      <c r="H4" s="16" t="s">
        <v>157</v>
      </c>
      <c r="I4" s="16" t="s">
        <v>156</v>
      </c>
      <c r="J4" s="16" t="s">
        <v>129</v>
      </c>
      <c r="K4" s="16"/>
      <c r="L4" s="16"/>
      <c r="M4" s="16">
        <v>113131200</v>
      </c>
      <c r="N4" s="53">
        <f t="shared" si="0"/>
        <v>10.284654545454545</v>
      </c>
      <c r="O4" s="16" t="s">
        <v>161</v>
      </c>
      <c r="P4" s="16" t="s">
        <v>127</v>
      </c>
      <c r="Q4" s="16"/>
      <c r="R4" s="16" t="s">
        <v>126</v>
      </c>
      <c r="S4" s="16"/>
      <c r="T4" s="16"/>
    </row>
    <row r="5" spans="1:20" x14ac:dyDescent="0.35">
      <c r="A5" s="16" t="s">
        <v>136</v>
      </c>
      <c r="B5" s="16" t="s">
        <v>135</v>
      </c>
      <c r="C5" s="16" t="s">
        <v>185</v>
      </c>
      <c r="D5" s="16" t="s">
        <v>186</v>
      </c>
      <c r="E5" s="16" t="s">
        <v>160</v>
      </c>
      <c r="F5" s="16" t="s">
        <v>159</v>
      </c>
      <c r="G5" s="16" t="s">
        <v>158</v>
      </c>
      <c r="H5" s="16" t="s">
        <v>157</v>
      </c>
      <c r="I5" s="16" t="s">
        <v>156</v>
      </c>
      <c r="J5" s="16" t="s">
        <v>129</v>
      </c>
      <c r="K5" s="16"/>
      <c r="L5" s="16"/>
      <c r="M5" s="16">
        <v>108417400</v>
      </c>
      <c r="N5" s="53">
        <f t="shared" si="0"/>
        <v>9.8561272727272726</v>
      </c>
      <c r="O5" s="16" t="s">
        <v>161</v>
      </c>
      <c r="P5" s="16" t="s">
        <v>127</v>
      </c>
      <c r="Q5" s="16"/>
      <c r="R5" s="16" t="s">
        <v>126</v>
      </c>
      <c r="S5" s="16"/>
      <c r="T5" s="16"/>
    </row>
    <row r="6" spans="1:20" x14ac:dyDescent="0.35">
      <c r="A6" s="16" t="s">
        <v>136</v>
      </c>
      <c r="B6" s="16" t="s">
        <v>135</v>
      </c>
      <c r="C6" s="16" t="s">
        <v>186</v>
      </c>
      <c r="D6" s="16" t="s">
        <v>187</v>
      </c>
      <c r="E6" s="16" t="s">
        <v>160</v>
      </c>
      <c r="F6" s="16" t="s">
        <v>159</v>
      </c>
      <c r="G6" s="16" t="s">
        <v>158</v>
      </c>
      <c r="H6" s="16" t="s">
        <v>157</v>
      </c>
      <c r="I6" s="16" t="s">
        <v>156</v>
      </c>
      <c r="J6" s="16" t="s">
        <v>129</v>
      </c>
      <c r="K6" s="16"/>
      <c r="L6" s="16"/>
      <c r="M6" s="16">
        <v>113131200</v>
      </c>
      <c r="N6" s="53">
        <f t="shared" si="0"/>
        <v>10.284654545454545</v>
      </c>
      <c r="O6" s="16" t="s">
        <v>161</v>
      </c>
      <c r="P6" s="16" t="s">
        <v>127</v>
      </c>
      <c r="Q6" s="16"/>
      <c r="R6" s="16" t="s">
        <v>126</v>
      </c>
      <c r="S6" s="16"/>
      <c r="T6" s="16"/>
    </row>
    <row r="9" spans="1:20" x14ac:dyDescent="0.35">
      <c r="A9" s="16" t="s">
        <v>155</v>
      </c>
      <c r="B9" s="16" t="s">
        <v>154</v>
      </c>
      <c r="C9" s="16" t="s">
        <v>153</v>
      </c>
      <c r="D9" s="16" t="s">
        <v>152</v>
      </c>
      <c r="E9" s="16" t="s">
        <v>151</v>
      </c>
      <c r="F9" s="16" t="s">
        <v>150</v>
      </c>
      <c r="G9" s="16" t="s">
        <v>149</v>
      </c>
      <c r="H9" s="16" t="s">
        <v>148</v>
      </c>
      <c r="I9" s="16" t="s">
        <v>147</v>
      </c>
      <c r="J9" s="16" t="s">
        <v>146</v>
      </c>
      <c r="K9" s="16" t="s">
        <v>145</v>
      </c>
      <c r="L9" s="16" t="s">
        <v>144</v>
      </c>
      <c r="M9" s="16" t="s">
        <v>143</v>
      </c>
      <c r="N9" s="53" t="s">
        <v>189</v>
      </c>
      <c r="O9" s="16" t="s">
        <v>142</v>
      </c>
      <c r="P9" s="16" t="s">
        <v>141</v>
      </c>
      <c r="Q9" s="16" t="s">
        <v>140</v>
      </c>
      <c r="R9" s="16" t="s">
        <v>139</v>
      </c>
      <c r="S9" s="16" t="s">
        <v>138</v>
      </c>
      <c r="T9" s="16" t="s">
        <v>137</v>
      </c>
    </row>
    <row r="10" spans="1:20" x14ac:dyDescent="0.35">
      <c r="A10" s="16" t="s">
        <v>136</v>
      </c>
      <c r="B10" s="16" t="s">
        <v>135</v>
      </c>
      <c r="C10" s="16" t="s">
        <v>181</v>
      </c>
      <c r="D10" s="16" t="s">
        <v>182</v>
      </c>
      <c r="E10" s="16" t="s">
        <v>134</v>
      </c>
      <c r="F10" s="16" t="s">
        <v>133</v>
      </c>
      <c r="G10" s="16" t="s">
        <v>132</v>
      </c>
      <c r="H10" s="16" t="s">
        <v>131</v>
      </c>
      <c r="I10" s="16" t="s">
        <v>130</v>
      </c>
      <c r="J10" s="16" t="s">
        <v>129</v>
      </c>
      <c r="K10" s="16"/>
      <c r="L10" s="16"/>
      <c r="M10" s="16">
        <v>214708248</v>
      </c>
      <c r="N10" s="53">
        <f>M10/11/1000000</f>
        <v>19.518931636363636</v>
      </c>
      <c r="O10" s="16" t="s">
        <v>188</v>
      </c>
      <c r="P10" s="16" t="s">
        <v>127</v>
      </c>
      <c r="Q10" s="16"/>
      <c r="R10" s="16" t="s">
        <v>126</v>
      </c>
      <c r="S10" s="16"/>
      <c r="T10" s="16"/>
    </row>
    <row r="11" spans="1:20" x14ac:dyDescent="0.35">
      <c r="A11" s="16" t="s">
        <v>136</v>
      </c>
      <c r="B11" s="16" t="s">
        <v>135</v>
      </c>
      <c r="C11" s="16" t="s">
        <v>182</v>
      </c>
      <c r="D11" s="16" t="s">
        <v>184</v>
      </c>
      <c r="E11" s="16" t="s">
        <v>134</v>
      </c>
      <c r="F11" s="16" t="s">
        <v>133</v>
      </c>
      <c r="G11" s="16" t="s">
        <v>132</v>
      </c>
      <c r="H11" s="16" t="s">
        <v>131</v>
      </c>
      <c r="I11" s="16" t="s">
        <v>130</v>
      </c>
      <c r="J11" s="16" t="s">
        <v>129</v>
      </c>
      <c r="K11" s="16"/>
      <c r="L11" s="16"/>
      <c r="M11" s="16">
        <v>223654425</v>
      </c>
      <c r="N11" s="53">
        <f t="shared" ref="N11:N14" si="1">M11/11/1000000</f>
        <v>20.332220454545453</v>
      </c>
      <c r="O11" s="16" t="s">
        <v>128</v>
      </c>
      <c r="P11" s="16" t="s">
        <v>127</v>
      </c>
      <c r="Q11" s="16"/>
      <c r="R11" s="16" t="s">
        <v>126</v>
      </c>
      <c r="S11" s="16"/>
      <c r="T11" s="16"/>
    </row>
    <row r="12" spans="1:20" x14ac:dyDescent="0.35">
      <c r="A12" s="16" t="s">
        <v>136</v>
      </c>
      <c r="B12" s="16" t="s">
        <v>135</v>
      </c>
      <c r="C12" s="16" t="s">
        <v>184</v>
      </c>
      <c r="D12" s="16" t="s">
        <v>185</v>
      </c>
      <c r="E12" s="16" t="s">
        <v>134</v>
      </c>
      <c r="F12" s="16" t="s">
        <v>133</v>
      </c>
      <c r="G12" s="16" t="s">
        <v>132</v>
      </c>
      <c r="H12" s="16" t="s">
        <v>131</v>
      </c>
      <c r="I12" s="16" t="s">
        <v>130</v>
      </c>
      <c r="J12" s="16" t="s">
        <v>129</v>
      </c>
      <c r="K12" s="16"/>
      <c r="L12" s="16"/>
      <c r="M12" s="16">
        <v>214708248</v>
      </c>
      <c r="N12" s="53">
        <f t="shared" si="1"/>
        <v>19.518931636363636</v>
      </c>
      <c r="O12" s="16" t="s">
        <v>128</v>
      </c>
      <c r="P12" s="16" t="s">
        <v>127</v>
      </c>
      <c r="Q12" s="16"/>
      <c r="R12" s="16" t="s">
        <v>126</v>
      </c>
      <c r="S12" s="16"/>
      <c r="T12" s="16"/>
    </row>
    <row r="13" spans="1:20" x14ac:dyDescent="0.35">
      <c r="A13" s="16" t="s">
        <v>136</v>
      </c>
      <c r="B13" s="16" t="s">
        <v>135</v>
      </c>
      <c r="C13" s="16" t="s">
        <v>185</v>
      </c>
      <c r="D13" s="16" t="s">
        <v>186</v>
      </c>
      <c r="E13" s="16" t="s">
        <v>134</v>
      </c>
      <c r="F13" s="16" t="s">
        <v>133</v>
      </c>
      <c r="G13" s="16" t="s">
        <v>132</v>
      </c>
      <c r="H13" s="16" t="s">
        <v>131</v>
      </c>
      <c r="I13" s="16" t="s">
        <v>130</v>
      </c>
      <c r="J13" s="16" t="s">
        <v>129</v>
      </c>
      <c r="K13" s="16"/>
      <c r="L13" s="16"/>
      <c r="M13" s="16">
        <v>205762071</v>
      </c>
      <c r="N13" s="53">
        <f t="shared" si="1"/>
        <v>18.705642818181815</v>
      </c>
      <c r="O13" s="16" t="s">
        <v>128</v>
      </c>
      <c r="P13" s="16" t="s">
        <v>127</v>
      </c>
      <c r="Q13" s="16"/>
      <c r="R13" s="16" t="s">
        <v>126</v>
      </c>
      <c r="S13" s="16"/>
      <c r="T13" s="16"/>
    </row>
    <row r="14" spans="1:20" x14ac:dyDescent="0.35">
      <c r="A14" s="16" t="s">
        <v>136</v>
      </c>
      <c r="B14" s="16" t="s">
        <v>135</v>
      </c>
      <c r="C14" s="16" t="s">
        <v>186</v>
      </c>
      <c r="D14" s="16" t="s">
        <v>187</v>
      </c>
      <c r="E14" s="16" t="s">
        <v>134</v>
      </c>
      <c r="F14" s="16" t="s">
        <v>133</v>
      </c>
      <c r="G14" s="16" t="s">
        <v>132</v>
      </c>
      <c r="H14" s="16" t="s">
        <v>131</v>
      </c>
      <c r="I14" s="16" t="s">
        <v>130</v>
      </c>
      <c r="J14" s="16" t="s">
        <v>129</v>
      </c>
      <c r="K14" s="16"/>
      <c r="L14" s="16"/>
      <c r="M14" s="16">
        <v>214708248</v>
      </c>
      <c r="N14" s="53">
        <f t="shared" si="1"/>
        <v>19.518931636363636</v>
      </c>
      <c r="O14" s="16" t="s">
        <v>128</v>
      </c>
      <c r="P14" s="16" t="s">
        <v>127</v>
      </c>
      <c r="Q14" s="16"/>
      <c r="R14" s="16" t="s">
        <v>126</v>
      </c>
      <c r="S14" s="16"/>
      <c r="T14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AD26"/>
  <sheetViews>
    <sheetView showGridLines="0" zoomScaleNormal="100" workbookViewId="0">
      <selection activeCell="F25" sqref="F25"/>
    </sheetView>
  </sheetViews>
  <sheetFormatPr defaultColWidth="9.1796875" defaultRowHeight="14" x14ac:dyDescent="0.3"/>
  <cols>
    <col min="1" max="1" width="1.26953125" style="161" customWidth="1"/>
    <col min="2" max="2" width="10.453125" style="161" customWidth="1"/>
    <col min="3" max="15" width="9.1796875" style="161"/>
    <col min="16" max="16" width="68.54296875" style="161" bestFit="1" customWidth="1"/>
    <col min="17" max="17" width="9" style="161" customWidth="1"/>
    <col min="18" max="18" width="13.1796875" style="161" bestFit="1" customWidth="1"/>
    <col min="19" max="19" width="8.7265625" style="161" customWidth="1"/>
    <col min="20" max="20" width="13.1796875" style="161" bestFit="1" customWidth="1"/>
    <col min="21" max="21" width="11.26953125" style="161" bestFit="1" customWidth="1"/>
    <col min="22" max="22" width="16.453125" style="161" bestFit="1" customWidth="1"/>
    <col min="23" max="23" width="11.26953125" style="161" bestFit="1" customWidth="1"/>
    <col min="24" max="24" width="13.1796875" style="161" bestFit="1" customWidth="1"/>
    <col min="25" max="25" width="11.26953125" style="161" bestFit="1" customWidth="1"/>
    <col min="26" max="26" width="13.1796875" style="161" bestFit="1" customWidth="1"/>
    <col min="27" max="27" width="11.26953125" style="161" bestFit="1" customWidth="1"/>
    <col min="28" max="28" width="13.1796875" style="161" bestFit="1" customWidth="1"/>
    <col min="29" max="29" width="9.1796875" style="161"/>
    <col min="30" max="30" width="64.7265625" style="161" bestFit="1" customWidth="1"/>
    <col min="31" max="16384" width="9.1796875" style="161"/>
  </cols>
  <sheetData>
    <row r="1" spans="2:30" ht="4.5" customHeight="1" x14ac:dyDescent="0.3"/>
    <row r="2" spans="2:30" x14ac:dyDescent="0.3">
      <c r="B2" s="248" t="s">
        <v>587</v>
      </c>
      <c r="C2" s="326" t="s">
        <v>595</v>
      </c>
      <c r="D2" s="326"/>
      <c r="E2" s="326"/>
      <c r="F2" s="326"/>
      <c r="G2" s="326"/>
      <c r="H2" s="326"/>
      <c r="I2" s="326"/>
    </row>
    <row r="3" spans="2:30" x14ac:dyDescent="0.3">
      <c r="Q3" s="162" t="s">
        <v>9</v>
      </c>
      <c r="R3" s="162"/>
      <c r="S3" s="163" t="s">
        <v>8</v>
      </c>
      <c r="T3" s="162"/>
      <c r="U3" s="163" t="s">
        <v>7</v>
      </c>
      <c r="V3" s="162"/>
      <c r="W3" s="163" t="s">
        <v>6</v>
      </c>
      <c r="X3" s="162"/>
      <c r="Y3" s="163" t="s">
        <v>5</v>
      </c>
      <c r="Z3" s="162"/>
      <c r="AA3" s="163" t="s">
        <v>3</v>
      </c>
      <c r="AB3" s="162"/>
    </row>
    <row r="4" spans="2:30" x14ac:dyDescent="0.3">
      <c r="Q4" s="162" t="s">
        <v>164</v>
      </c>
      <c r="R4" s="162" t="s">
        <v>165</v>
      </c>
      <c r="S4" s="162" t="s">
        <v>164</v>
      </c>
      <c r="T4" s="162" t="s">
        <v>165</v>
      </c>
      <c r="U4" s="162" t="s">
        <v>164</v>
      </c>
      <c r="V4" s="162" t="s">
        <v>165</v>
      </c>
      <c r="W4" s="162" t="s">
        <v>164</v>
      </c>
      <c r="X4" s="162" t="s">
        <v>165</v>
      </c>
      <c r="Y4" s="162" t="s">
        <v>164</v>
      </c>
      <c r="Z4" s="162" t="s">
        <v>165</v>
      </c>
      <c r="AA4" s="162" t="s">
        <v>164</v>
      </c>
      <c r="AB4" s="162" t="s">
        <v>165</v>
      </c>
    </row>
    <row r="5" spans="2:30" x14ac:dyDescent="0.3">
      <c r="P5" s="162" t="s">
        <v>14</v>
      </c>
      <c r="Q5" s="164">
        <f>Q20</f>
        <v>70.613399999999999</v>
      </c>
      <c r="R5" s="165"/>
      <c r="S5" s="164">
        <f>Q21</f>
        <v>33.719799999999999</v>
      </c>
      <c r="T5" s="165"/>
      <c r="U5" s="164">
        <f>Q22</f>
        <v>0</v>
      </c>
      <c r="V5" s="165"/>
      <c r="W5" s="164">
        <f>Q23</f>
        <v>0</v>
      </c>
      <c r="X5" s="165"/>
      <c r="Y5" s="164">
        <f>Q24</f>
        <v>36.036999999999999</v>
      </c>
      <c r="Z5" s="165"/>
      <c r="AA5" s="164">
        <f>Q26</f>
        <v>0</v>
      </c>
      <c r="AD5" s="166" t="s">
        <v>60</v>
      </c>
    </row>
    <row r="6" spans="2:30" x14ac:dyDescent="0.3">
      <c r="P6" s="162"/>
      <c r="Q6" s="164">
        <f>S20</f>
        <v>51.984849999999994</v>
      </c>
      <c r="R6" s="165"/>
      <c r="S6" s="164">
        <f>S21</f>
        <v>77.766500000000008</v>
      </c>
      <c r="T6" s="165"/>
      <c r="U6" s="164">
        <f>S22</f>
        <v>23.699000000000002</v>
      </c>
      <c r="V6" s="165"/>
      <c r="W6" s="164">
        <f>S23</f>
        <v>10.178000000000001</v>
      </c>
      <c r="X6" s="165"/>
      <c r="Y6" s="164">
        <f>S24</f>
        <v>101.75299999999999</v>
      </c>
      <c r="Z6" s="165"/>
      <c r="AA6" s="164">
        <f>S26</f>
        <v>57.149999999999991</v>
      </c>
    </row>
    <row r="7" spans="2:30" x14ac:dyDescent="0.3">
      <c r="P7" s="162"/>
      <c r="S7" s="167"/>
      <c r="U7" s="167"/>
      <c r="W7" s="167"/>
      <c r="Y7" s="167"/>
      <c r="AA7" s="167"/>
    </row>
    <row r="8" spans="2:30" x14ac:dyDescent="0.3">
      <c r="P8" s="162" t="s">
        <v>1</v>
      </c>
      <c r="Q8" s="168"/>
      <c r="R8" s="164">
        <f>V20</f>
        <v>71</v>
      </c>
      <c r="S8" s="169"/>
      <c r="T8" s="164">
        <f>V21</f>
        <v>34</v>
      </c>
      <c r="U8" s="169"/>
      <c r="V8" s="164">
        <f>V22</f>
        <v>0</v>
      </c>
      <c r="W8" s="169"/>
      <c r="X8" s="164">
        <f>V23</f>
        <v>0</v>
      </c>
      <c r="Y8" s="169"/>
      <c r="Z8" s="164">
        <f>V24</f>
        <v>5</v>
      </c>
      <c r="AA8" s="169"/>
      <c r="AB8" s="164">
        <f>V26</f>
        <v>0</v>
      </c>
      <c r="AD8" s="166" t="s">
        <v>60</v>
      </c>
    </row>
    <row r="9" spans="2:30" x14ac:dyDescent="0.3">
      <c r="P9" s="162"/>
      <c r="Q9" s="168"/>
      <c r="R9" s="164">
        <f>X20</f>
        <v>52</v>
      </c>
      <c r="S9" s="169"/>
      <c r="T9" s="164">
        <f>X21</f>
        <v>82</v>
      </c>
      <c r="U9" s="169"/>
      <c r="V9" s="164">
        <f>X22</f>
        <v>47.402739726027384</v>
      </c>
      <c r="W9" s="169"/>
      <c r="X9" s="164">
        <f>X23</f>
        <v>77.752054794520546</v>
      </c>
      <c r="Y9" s="169"/>
      <c r="Z9" s="164">
        <f>W24</f>
        <v>145</v>
      </c>
      <c r="AA9" s="169"/>
      <c r="AB9" s="164">
        <f>X26</f>
        <v>102.56</v>
      </c>
    </row>
    <row r="10" spans="2:30" x14ac:dyDescent="0.3">
      <c r="P10" s="162"/>
      <c r="Q10" s="168"/>
      <c r="R10" s="168"/>
      <c r="S10" s="169"/>
      <c r="T10" s="168"/>
      <c r="U10" s="169"/>
      <c r="V10" s="168"/>
      <c r="W10" s="169"/>
      <c r="X10" s="168"/>
      <c r="Y10" s="169"/>
      <c r="Z10" s="168"/>
      <c r="AA10" s="169"/>
    </row>
    <row r="11" spans="2:30" x14ac:dyDescent="0.3">
      <c r="P11" s="162" t="s">
        <v>13</v>
      </c>
      <c r="Q11" s="164">
        <f>T20</f>
        <v>100.12792978142079</v>
      </c>
      <c r="S11" s="170">
        <f>T21</f>
        <v>86.41270956284157</v>
      </c>
      <c r="U11" s="170">
        <f>T22</f>
        <v>1.1499999999999999</v>
      </c>
      <c r="W11" s="170">
        <f>T23</f>
        <v>0.59</v>
      </c>
      <c r="Y11" s="170">
        <f>T24</f>
        <v>73.184579234972645</v>
      </c>
      <c r="AA11" s="170">
        <f>T26</f>
        <v>13.264704918032793</v>
      </c>
    </row>
    <row r="12" spans="2:30" x14ac:dyDescent="0.3">
      <c r="T12" s="161" t="s">
        <v>18</v>
      </c>
    </row>
    <row r="16" spans="2:30" x14ac:dyDescent="0.3">
      <c r="P16" s="171" t="s">
        <v>66</v>
      </c>
    </row>
    <row r="17" spans="16:24" ht="14.5" thickBot="1" x14ac:dyDescent="0.35"/>
    <row r="18" spans="16:24" x14ac:dyDescent="0.3">
      <c r="P18" s="172"/>
      <c r="Q18" s="173" t="s">
        <v>162</v>
      </c>
      <c r="R18" s="173"/>
      <c r="S18" s="173"/>
      <c r="T18" s="173"/>
      <c r="U18" s="173"/>
      <c r="V18" s="173" t="s">
        <v>163</v>
      </c>
      <c r="W18" s="173"/>
      <c r="X18" s="174"/>
    </row>
    <row r="19" spans="16:24" ht="14.5" thickBot="1" x14ac:dyDescent="0.35">
      <c r="P19" s="175"/>
      <c r="Q19" s="176" t="s">
        <v>12</v>
      </c>
      <c r="R19" s="176" t="s">
        <v>11</v>
      </c>
      <c r="S19" s="176" t="s">
        <v>10</v>
      </c>
      <c r="T19" s="176" t="s">
        <v>13</v>
      </c>
      <c r="U19" s="176"/>
      <c r="V19" s="176" t="s">
        <v>12</v>
      </c>
      <c r="W19" s="176" t="s">
        <v>11</v>
      </c>
      <c r="X19" s="177" t="s">
        <v>10</v>
      </c>
    </row>
    <row r="20" spans="16:24" ht="14.5" thickBot="1" x14ac:dyDescent="0.35">
      <c r="P20" s="178" t="s">
        <v>9</v>
      </c>
      <c r="Q20" s="179">
        <f>' Fig 4'!S190</f>
        <v>70.613399999999999</v>
      </c>
      <c r="R20" s="179">
        <f>' Fig 4'!S189</f>
        <v>122.59824999999999</v>
      </c>
      <c r="S20" s="179">
        <f>R20-Q20</f>
        <v>51.984849999999994</v>
      </c>
      <c r="T20" s="179">
        <f>' Fig 4'!S191</f>
        <v>100.12792978142079</v>
      </c>
      <c r="U20" s="180"/>
      <c r="V20" s="180">
        <v>71</v>
      </c>
      <c r="W20" s="180">
        <v>123</v>
      </c>
      <c r="X20" s="181">
        <f t="shared" ref="X20:X26" si="0">W20-V20</f>
        <v>52</v>
      </c>
    </row>
    <row r="21" spans="16:24" ht="14.5" thickBot="1" x14ac:dyDescent="0.35">
      <c r="P21" s="178" t="s">
        <v>8</v>
      </c>
      <c r="Q21" s="179">
        <f>' Fig 4'!T190</f>
        <v>33.719799999999999</v>
      </c>
      <c r="R21" s="179">
        <f>' Fig 4'!T189</f>
        <v>111.4863</v>
      </c>
      <c r="S21" s="179">
        <f t="shared" ref="S21:S26" si="1">R21-Q21</f>
        <v>77.766500000000008</v>
      </c>
      <c r="T21" s="179">
        <f>' Fig 4'!T191</f>
        <v>86.41270956284157</v>
      </c>
      <c r="U21" s="180"/>
      <c r="V21" s="180">
        <v>34</v>
      </c>
      <c r="W21" s="180">
        <v>116</v>
      </c>
      <c r="X21" s="181">
        <f t="shared" si="0"/>
        <v>82</v>
      </c>
    </row>
    <row r="22" spans="16:24" ht="14.5" thickBot="1" x14ac:dyDescent="0.35">
      <c r="P22" s="178" t="s">
        <v>7</v>
      </c>
      <c r="Q22" s="180">
        <v>0</v>
      </c>
      <c r="R22" s="182">
        <v>23.699000000000002</v>
      </c>
      <c r="S22" s="182">
        <f t="shared" si="1"/>
        <v>23.699000000000002</v>
      </c>
      <c r="T22" s="183">
        <v>1.1499999999999999</v>
      </c>
      <c r="U22" s="180"/>
      <c r="V22" s="180">
        <v>0</v>
      </c>
      <c r="W22" s="182">
        <v>47.402739726027384</v>
      </c>
      <c r="X22" s="184">
        <f t="shared" si="0"/>
        <v>47.402739726027384</v>
      </c>
    </row>
    <row r="23" spans="16:24" ht="14.5" thickBot="1" x14ac:dyDescent="0.35">
      <c r="P23" s="178" t="s">
        <v>6</v>
      </c>
      <c r="Q23" s="180">
        <v>0</v>
      </c>
      <c r="R23" s="182">
        <v>10.178000000000001</v>
      </c>
      <c r="S23" s="182">
        <f t="shared" si="1"/>
        <v>10.178000000000001</v>
      </c>
      <c r="T23" s="185">
        <v>0.59</v>
      </c>
      <c r="U23" s="180"/>
      <c r="V23" s="180">
        <v>0</v>
      </c>
      <c r="W23" s="182">
        <v>77.752054794520546</v>
      </c>
      <c r="X23" s="184">
        <f t="shared" si="0"/>
        <v>77.752054794520546</v>
      </c>
    </row>
    <row r="24" spans="16:24" ht="14.5" thickBot="1" x14ac:dyDescent="0.35">
      <c r="P24" s="178" t="s">
        <v>5</v>
      </c>
      <c r="Q24" s="179">
        <f>' Fig 4'!U190</f>
        <v>36.036999999999999</v>
      </c>
      <c r="R24" s="179">
        <f>' Fig 4'!U189</f>
        <v>137.79</v>
      </c>
      <c r="S24" s="179">
        <f t="shared" si="1"/>
        <v>101.75299999999999</v>
      </c>
      <c r="T24" s="179">
        <f>' Fig 4'!U191</f>
        <v>73.184579234972645</v>
      </c>
      <c r="U24" s="180"/>
      <c r="V24" s="180">
        <v>5</v>
      </c>
      <c r="W24" s="180">
        <v>145</v>
      </c>
      <c r="X24" s="181">
        <f t="shared" si="0"/>
        <v>140</v>
      </c>
    </row>
    <row r="25" spans="16:24" ht="14.5" thickBot="1" x14ac:dyDescent="0.35">
      <c r="P25" s="178" t="s">
        <v>4</v>
      </c>
      <c r="Q25" s="180"/>
      <c r="R25" s="180"/>
      <c r="S25" s="180">
        <f t="shared" si="1"/>
        <v>0</v>
      </c>
      <c r="T25" s="183"/>
      <c r="U25" s="180"/>
      <c r="V25" s="180"/>
      <c r="W25" s="180"/>
      <c r="X25" s="181">
        <f t="shared" si="0"/>
        <v>0</v>
      </c>
    </row>
    <row r="26" spans="16:24" ht="14.5" thickBot="1" x14ac:dyDescent="0.35">
      <c r="P26" s="186" t="s">
        <v>3</v>
      </c>
      <c r="Q26" s="187">
        <f>' Fig 4'!V190</f>
        <v>0</v>
      </c>
      <c r="R26" s="187">
        <f>' Fig 4'!V189</f>
        <v>57.149999999999991</v>
      </c>
      <c r="S26" s="187">
        <f t="shared" si="1"/>
        <v>57.149999999999991</v>
      </c>
      <c r="T26" s="188">
        <f>' Fig 4'!V191</f>
        <v>13.264704918032793</v>
      </c>
      <c r="U26" s="189"/>
      <c r="V26" s="189">
        <v>0</v>
      </c>
      <c r="W26" s="189">
        <f>'Figure 1'!V3</f>
        <v>102.56</v>
      </c>
      <c r="X26" s="190">
        <f t="shared" si="0"/>
        <v>102.56</v>
      </c>
    </row>
  </sheetData>
  <mergeCells count="1">
    <mergeCell ref="C2:I2"/>
  </mergeCells>
  <pageMargins left="0.7" right="0.7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EB51-D107-4267-BFAD-5F317F0DCD91}">
  <sheetPr>
    <tabColor rgb="FF002060"/>
  </sheetPr>
  <dimension ref="B1:AC34"/>
  <sheetViews>
    <sheetView showGridLines="0" zoomScale="70" zoomScaleNormal="70" workbookViewId="0">
      <selection activeCell="I36" sqref="I36"/>
    </sheetView>
  </sheetViews>
  <sheetFormatPr defaultColWidth="9.1796875" defaultRowHeight="14" x14ac:dyDescent="0.3"/>
  <cols>
    <col min="1" max="1" width="1" style="191" customWidth="1"/>
    <col min="2" max="15" width="9.1796875" style="191"/>
    <col min="16" max="16" width="13.1796875" style="191" customWidth="1"/>
    <col min="17" max="17" width="11.453125" style="191" customWidth="1"/>
    <col min="18" max="19" width="9" style="191" customWidth="1"/>
    <col min="20" max="20" width="10" style="191" customWidth="1"/>
    <col min="21" max="21" width="7.453125" style="191" bestFit="1" customWidth="1"/>
    <col min="22" max="22" width="9.81640625" style="191" customWidth="1"/>
    <col min="23" max="24" width="9" style="191" customWidth="1"/>
    <col min="25" max="16384" width="9.1796875" style="191"/>
  </cols>
  <sheetData>
    <row r="1" spans="2:29" ht="5.5" customHeight="1" x14ac:dyDescent="0.3"/>
    <row r="2" spans="2:29" x14ac:dyDescent="0.3">
      <c r="B2" s="192" t="s">
        <v>561</v>
      </c>
      <c r="C2" s="326" t="s">
        <v>596</v>
      </c>
      <c r="D2" s="326"/>
      <c r="E2" s="326"/>
      <c r="F2" s="326"/>
      <c r="G2" s="326"/>
      <c r="H2" s="326"/>
      <c r="I2" s="326"/>
      <c r="J2" s="326"/>
      <c r="P2" s="193" t="s">
        <v>201</v>
      </c>
    </row>
    <row r="3" spans="2:29" x14ac:dyDescent="0.3">
      <c r="P3" s="191" t="s">
        <v>541</v>
      </c>
    </row>
    <row r="4" spans="2:29" x14ac:dyDescent="0.3">
      <c r="Q4" s="193" t="s">
        <v>110</v>
      </c>
      <c r="R4" s="193"/>
      <c r="S4" s="193"/>
    </row>
    <row r="5" spans="2:29" x14ac:dyDescent="0.3">
      <c r="Q5" s="193">
        <v>2010</v>
      </c>
      <c r="R5" s="193" t="s">
        <v>542</v>
      </c>
      <c r="S5" s="193" t="s">
        <v>543</v>
      </c>
      <c r="T5" s="193" t="s">
        <v>544</v>
      </c>
      <c r="U5" s="193" t="s">
        <v>545</v>
      </c>
      <c r="V5" s="193" t="s">
        <v>546</v>
      </c>
      <c r="W5" s="193" t="s">
        <v>547</v>
      </c>
      <c r="X5" s="193" t="s">
        <v>111</v>
      </c>
      <c r="Y5" s="193" t="s">
        <v>112</v>
      </c>
      <c r="Z5" s="193">
        <v>2019</v>
      </c>
      <c r="AA5" s="193">
        <v>2020</v>
      </c>
    </row>
    <row r="6" spans="2:29" x14ac:dyDescent="0.3">
      <c r="P6" s="191" t="s">
        <v>113</v>
      </c>
      <c r="Q6" s="194">
        <v>1587</v>
      </c>
      <c r="R6" s="194">
        <v>2431</v>
      </c>
      <c r="S6" s="194">
        <v>1105</v>
      </c>
      <c r="T6" s="123">
        <v>579</v>
      </c>
      <c r="U6" s="123">
        <v>254</v>
      </c>
      <c r="V6" s="123">
        <v>996</v>
      </c>
      <c r="W6" s="123">
        <v>784</v>
      </c>
      <c r="X6" s="195">
        <v>247.68789999999998</v>
      </c>
      <c r="Y6" s="195">
        <v>188.74999999999997</v>
      </c>
      <c r="Z6" s="195">
        <v>1554.9809999999998</v>
      </c>
      <c r="AA6" s="195">
        <v>2508.9960000000001</v>
      </c>
    </row>
    <row r="7" spans="2:29" x14ac:dyDescent="0.3">
      <c r="P7" s="191" t="s">
        <v>114</v>
      </c>
      <c r="Q7" s="194">
        <v>1329</v>
      </c>
      <c r="R7" s="194">
        <v>1988</v>
      </c>
      <c r="S7" s="194">
        <v>1083</v>
      </c>
      <c r="T7" s="123">
        <v>352</v>
      </c>
      <c r="U7" s="123">
        <v>275</v>
      </c>
      <c r="V7" s="123">
        <v>762</v>
      </c>
      <c r="W7" s="194">
        <v>1210</v>
      </c>
      <c r="X7" s="195">
        <v>189.76076</v>
      </c>
      <c r="Y7" s="195">
        <v>333.73</v>
      </c>
      <c r="Z7" s="195">
        <v>1313.9249999999997</v>
      </c>
      <c r="AA7" s="195">
        <v>2153.7370000000001</v>
      </c>
    </row>
    <row r="8" spans="2:29" x14ac:dyDescent="0.3">
      <c r="P8" s="191" t="s">
        <v>115</v>
      </c>
      <c r="Q8" s="194">
        <v>1329</v>
      </c>
      <c r="R8" s="194">
        <v>2469</v>
      </c>
      <c r="S8" s="194">
        <v>1089</v>
      </c>
      <c r="T8" s="123">
        <v>308</v>
      </c>
      <c r="U8" s="123">
        <v>418</v>
      </c>
      <c r="V8" s="194">
        <v>1127</v>
      </c>
      <c r="W8" s="194">
        <v>1020</v>
      </c>
      <c r="X8" s="195">
        <v>764.27405999999996</v>
      </c>
      <c r="Y8" s="195">
        <v>465.21999999999991</v>
      </c>
      <c r="Z8" s="195">
        <v>1581.6109999999996</v>
      </c>
      <c r="AA8" s="195">
        <v>2117.2849999999999</v>
      </c>
    </row>
    <row r="9" spans="2:29" x14ac:dyDescent="0.3">
      <c r="P9" s="191" t="s">
        <v>116</v>
      </c>
      <c r="Q9" s="194">
        <v>1722</v>
      </c>
      <c r="R9" s="194">
        <v>2678</v>
      </c>
      <c r="S9" s="194">
        <v>1682</v>
      </c>
      <c r="T9" s="194">
        <v>1062</v>
      </c>
      <c r="U9" s="194">
        <v>1044</v>
      </c>
      <c r="V9" s="123">
        <v>817</v>
      </c>
      <c r="W9" s="194">
        <v>1069</v>
      </c>
      <c r="X9" s="195">
        <v>947.61822000000018</v>
      </c>
      <c r="Y9" s="195">
        <v>482.58000000000004</v>
      </c>
      <c r="Z9" s="195">
        <v>2013.2150000000001</v>
      </c>
      <c r="AA9" s="195">
        <v>2119.5940000000001</v>
      </c>
    </row>
    <row r="10" spans="2:29" x14ac:dyDescent="0.3">
      <c r="P10" s="191" t="s">
        <v>117</v>
      </c>
      <c r="Q10" s="194">
        <v>1591</v>
      </c>
      <c r="R10" s="194">
        <v>2481</v>
      </c>
      <c r="S10" s="194">
        <v>1338</v>
      </c>
      <c r="T10" s="194">
        <v>1346</v>
      </c>
      <c r="U10" s="194">
        <v>1427</v>
      </c>
      <c r="V10" s="194">
        <v>1308</v>
      </c>
      <c r="W10" s="194">
        <v>1251</v>
      </c>
      <c r="X10" s="195">
        <v>708.01117999999985</v>
      </c>
      <c r="Y10" s="195">
        <v>214.67000000000002</v>
      </c>
      <c r="Z10" s="195">
        <v>1997.931</v>
      </c>
      <c r="AA10" s="195">
        <v>1593.3589999999999</v>
      </c>
      <c r="AB10" s="196"/>
      <c r="AC10" s="196"/>
    </row>
    <row r="11" spans="2:29" x14ac:dyDescent="0.3">
      <c r="P11" s="191" t="s">
        <v>118</v>
      </c>
      <c r="Q11" s="123">
        <v>921</v>
      </c>
      <c r="R11" s="194">
        <v>2018</v>
      </c>
      <c r="S11" s="194">
        <v>1023</v>
      </c>
      <c r="T11" s="194">
        <v>1314</v>
      </c>
      <c r="U11" s="194">
        <v>1239</v>
      </c>
      <c r="V11" s="123">
        <v>814</v>
      </c>
      <c r="W11" s="123">
        <v>399</v>
      </c>
      <c r="X11" s="195">
        <v>280.36564000000004</v>
      </c>
      <c r="Y11" s="195">
        <v>164.21999999999997</v>
      </c>
      <c r="Z11" s="195">
        <v>399.09000000000003</v>
      </c>
      <c r="AA11" s="191">
        <v>1161</v>
      </c>
      <c r="AB11" s="196"/>
      <c r="AC11" s="196"/>
    </row>
    <row r="12" spans="2:29" x14ac:dyDescent="0.3">
      <c r="P12" s="191" t="s">
        <v>119</v>
      </c>
      <c r="Q12" s="123">
        <v>952</v>
      </c>
      <c r="R12" s="194">
        <v>1861</v>
      </c>
      <c r="S12" s="123">
        <v>648</v>
      </c>
      <c r="T12" s="123">
        <v>697</v>
      </c>
      <c r="U12" s="194">
        <v>1351</v>
      </c>
      <c r="V12" s="123">
        <v>885</v>
      </c>
      <c r="W12" s="123">
        <v>917</v>
      </c>
      <c r="X12" s="195">
        <v>526.37717000000009</v>
      </c>
      <c r="Y12" s="195">
        <v>168.28899999999999</v>
      </c>
      <c r="Z12" s="195">
        <v>384.5</v>
      </c>
      <c r="AA12" s="191">
        <v>652</v>
      </c>
    </row>
    <row r="13" spans="2:29" x14ac:dyDescent="0.3">
      <c r="P13" s="191" t="s">
        <v>120</v>
      </c>
      <c r="Q13" s="194">
        <v>1386</v>
      </c>
      <c r="R13" s="194">
        <v>1813</v>
      </c>
      <c r="S13" s="194">
        <v>1631</v>
      </c>
      <c r="T13" s="123">
        <v>495</v>
      </c>
      <c r="U13" s="194">
        <v>1276</v>
      </c>
      <c r="V13" s="194">
        <v>1249</v>
      </c>
      <c r="W13" s="123">
        <v>584</v>
      </c>
      <c r="X13" s="195">
        <v>463.20954000000006</v>
      </c>
      <c r="Y13" s="195">
        <v>167.76000000000002</v>
      </c>
      <c r="Z13" s="195">
        <v>247.1</v>
      </c>
      <c r="AA13" s="191">
        <v>824</v>
      </c>
    </row>
    <row r="14" spans="2:29" x14ac:dyDescent="0.3">
      <c r="P14" s="191" t="s">
        <v>121</v>
      </c>
      <c r="Q14" s="194">
        <v>1475</v>
      </c>
      <c r="R14" s="194">
        <v>1581</v>
      </c>
      <c r="S14" s="123">
        <v>615</v>
      </c>
      <c r="T14" s="123">
        <v>351</v>
      </c>
      <c r="U14" s="123">
        <v>756</v>
      </c>
      <c r="V14" s="194">
        <v>1090</v>
      </c>
      <c r="W14" s="194">
        <v>1123</v>
      </c>
      <c r="X14" s="195">
        <v>324.92459999999994</v>
      </c>
      <c r="Y14" s="195">
        <v>154.54400000000004</v>
      </c>
      <c r="Z14" s="195">
        <v>925.28</v>
      </c>
      <c r="AA14" s="191">
        <v>794</v>
      </c>
      <c r="AB14" s="196"/>
      <c r="AC14" s="196"/>
    </row>
    <row r="15" spans="2:29" x14ac:dyDescent="0.3">
      <c r="P15" s="191" t="s">
        <v>122</v>
      </c>
      <c r="Q15" s="194">
        <v>1655</v>
      </c>
      <c r="R15" s="194">
        <v>1671</v>
      </c>
      <c r="S15" s="123">
        <v>367</v>
      </c>
      <c r="T15" s="123">
        <v>573</v>
      </c>
      <c r="U15" s="123">
        <v>331</v>
      </c>
      <c r="V15" s="194">
        <v>1393</v>
      </c>
      <c r="W15" s="123">
        <v>181</v>
      </c>
      <c r="X15" s="195">
        <v>260.53999999999996</v>
      </c>
      <c r="Y15" s="195">
        <v>649.66399999999999</v>
      </c>
      <c r="Z15" s="195">
        <v>1882.252</v>
      </c>
    </row>
    <row r="16" spans="2:29" x14ac:dyDescent="0.3">
      <c r="P16" s="191" t="s">
        <v>123</v>
      </c>
      <c r="Q16" s="194">
        <v>1790</v>
      </c>
      <c r="R16" s="194">
        <v>1138</v>
      </c>
      <c r="S16" s="123">
        <v>747</v>
      </c>
      <c r="T16" s="123">
        <v>941</v>
      </c>
      <c r="U16" s="123">
        <v>877</v>
      </c>
      <c r="V16" s="194">
        <v>1282</v>
      </c>
      <c r="W16" s="123">
        <v>289</v>
      </c>
      <c r="X16" s="195">
        <v>319.37</v>
      </c>
      <c r="Y16" s="195">
        <v>1327.8019999999997</v>
      </c>
      <c r="Z16" s="197">
        <v>2228.56</v>
      </c>
    </row>
    <row r="17" spans="16:29" x14ac:dyDescent="0.3">
      <c r="P17" s="191" t="s">
        <v>124</v>
      </c>
      <c r="Q17" s="194">
        <v>2083</v>
      </c>
      <c r="R17" s="194">
        <v>1523</v>
      </c>
      <c r="S17" s="194">
        <v>1124</v>
      </c>
      <c r="T17" s="123">
        <v>282</v>
      </c>
      <c r="U17" s="123">
        <v>940</v>
      </c>
      <c r="V17" s="123">
        <v>766</v>
      </c>
      <c r="W17" s="123">
        <v>259</v>
      </c>
      <c r="X17" s="195">
        <v>249.71999999999989</v>
      </c>
      <c r="Y17" s="195">
        <v>1390.7090000000001</v>
      </c>
      <c r="Z17" s="195">
        <v>2501.98</v>
      </c>
      <c r="AB17" s="196"/>
      <c r="AC17" s="196"/>
    </row>
    <row r="20" spans="16:29" ht="14.5" x14ac:dyDescent="0.35">
      <c r="P20" s="252" t="s">
        <v>217</v>
      </c>
      <c r="Q20" s="252" t="s">
        <v>59</v>
      </c>
      <c r="R20" s="252" t="s">
        <v>99</v>
      </c>
    </row>
    <row r="21" spans="16:29" ht="14.5" x14ac:dyDescent="0.35">
      <c r="P21" s="251">
        <f>SUM(X15:X17)+SUM(Y6:Y8)</f>
        <v>1817.33</v>
      </c>
      <c r="Q21" s="251">
        <f>SUM(Y15:Y17)+SUM(Z6:Z8)</f>
        <v>7818.6919999999991</v>
      </c>
      <c r="R21" s="251">
        <f>SUM(Z15:Z17)+SUM(AA6:AA8)</f>
        <v>13392.81</v>
      </c>
      <c r="S21" s="194"/>
      <c r="T21" s="194"/>
      <c r="U21" s="123"/>
      <c r="V21" s="123"/>
      <c r="W21" s="194"/>
      <c r="X21" s="194"/>
      <c r="Y21" s="194"/>
      <c r="Z21" s="194"/>
      <c r="AA21" s="194"/>
    </row>
    <row r="22" spans="16:29" x14ac:dyDescent="0.3"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</row>
    <row r="23" spans="16:29" x14ac:dyDescent="0.3">
      <c r="P23" s="194"/>
      <c r="Q23" s="194"/>
      <c r="R23" s="194"/>
      <c r="S23" s="194"/>
      <c r="T23" s="194"/>
      <c r="U23" s="194"/>
      <c r="V23" s="123"/>
      <c r="W23" s="194"/>
      <c r="X23" s="123"/>
      <c r="Y23" s="123"/>
      <c r="Z23" s="123"/>
      <c r="AA23" s="194"/>
    </row>
    <row r="24" spans="16:29" x14ac:dyDescent="0.3">
      <c r="P24" s="123"/>
      <c r="Q24" s="123"/>
      <c r="R24" s="123"/>
      <c r="S24" s="194"/>
      <c r="T24" s="194"/>
      <c r="U24" s="194"/>
      <c r="V24" s="123"/>
      <c r="W24" s="123"/>
      <c r="X24" s="123"/>
      <c r="Y24" s="123"/>
      <c r="Z24" s="123"/>
      <c r="AA24" s="123"/>
    </row>
    <row r="25" spans="16:29" x14ac:dyDescent="0.3">
      <c r="P25" s="123"/>
      <c r="Q25" s="123"/>
      <c r="R25" s="123"/>
      <c r="S25" s="194"/>
      <c r="T25" s="194"/>
      <c r="U25" s="194"/>
      <c r="V25" s="194"/>
      <c r="W25" s="194"/>
      <c r="X25" s="123"/>
      <c r="Y25" s="123"/>
      <c r="Z25" s="123"/>
      <c r="AA25" s="123"/>
    </row>
    <row r="26" spans="16:29" x14ac:dyDescent="0.3">
      <c r="P26" s="123"/>
      <c r="Q26" s="123"/>
      <c r="R26" s="194"/>
      <c r="S26" s="123"/>
      <c r="T26" s="194"/>
      <c r="U26" s="123"/>
      <c r="V26" s="123"/>
      <c r="W26" s="194"/>
      <c r="X26" s="194"/>
      <c r="Y26" s="194"/>
      <c r="Z26" s="194"/>
      <c r="AA26" s="123"/>
    </row>
    <row r="27" spans="16:29" x14ac:dyDescent="0.3">
      <c r="P27" s="123"/>
      <c r="Q27" s="194"/>
      <c r="R27" s="194"/>
      <c r="S27" s="194"/>
      <c r="T27" s="194"/>
      <c r="U27" s="123"/>
      <c r="V27" s="123"/>
      <c r="W27" s="123"/>
      <c r="X27" s="194"/>
      <c r="Y27" s="123"/>
      <c r="Z27" s="123"/>
      <c r="AA27" s="123"/>
    </row>
    <row r="34" spans="3:3" x14ac:dyDescent="0.3">
      <c r="C34" s="193"/>
    </row>
  </sheetData>
  <mergeCells count="1">
    <mergeCell ref="C2:J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4A6B-08F5-4902-A7D9-ACE127A20BD7}">
  <sheetPr>
    <tabColor rgb="FF002060"/>
  </sheetPr>
  <dimension ref="B1:T187"/>
  <sheetViews>
    <sheetView showGridLines="0" zoomScaleNormal="100" workbookViewId="0">
      <selection activeCell="B2" sqref="B2:K2"/>
    </sheetView>
  </sheetViews>
  <sheetFormatPr defaultColWidth="9.1796875" defaultRowHeight="12.5" x14ac:dyDescent="0.25"/>
  <cols>
    <col min="1" max="1" width="1.1796875" style="198" customWidth="1"/>
    <col min="2" max="12" width="9.1796875" style="198"/>
    <col min="13" max="13" width="10.1796875" style="82" customWidth="1"/>
    <col min="14" max="15" width="9.1796875" style="198"/>
    <col min="16" max="16" width="34.54296875" style="199" customWidth="1"/>
    <col min="17" max="17" width="35.453125" style="199" customWidth="1"/>
    <col min="18" max="18" width="10.1796875" style="199" customWidth="1"/>
    <col min="19" max="19" width="30.7265625" style="199" customWidth="1"/>
    <col min="20" max="20" width="31.26953125" style="199" customWidth="1"/>
    <col min="21" max="16384" width="9.1796875" style="198"/>
  </cols>
  <sheetData>
    <row r="1" spans="2:20" ht="4.5" customHeight="1" x14ac:dyDescent="0.25"/>
    <row r="2" spans="2:20" ht="33.65" customHeight="1" x14ac:dyDescent="0.3">
      <c r="B2" s="121" t="s">
        <v>562</v>
      </c>
      <c r="C2" s="327" t="s">
        <v>591</v>
      </c>
      <c r="D2" s="327"/>
      <c r="E2" s="327"/>
      <c r="F2" s="327"/>
      <c r="G2" s="327"/>
      <c r="H2" s="327"/>
      <c r="I2" s="327"/>
      <c r="J2" s="327"/>
      <c r="K2" s="327"/>
      <c r="M2" s="81" t="s">
        <v>125</v>
      </c>
      <c r="N2" s="80" t="s">
        <v>205</v>
      </c>
      <c r="O2" s="80" t="s">
        <v>206</v>
      </c>
      <c r="P2" s="47" t="s">
        <v>208</v>
      </c>
      <c r="Q2" s="47" t="s">
        <v>209</v>
      </c>
      <c r="R2" s="47" t="s">
        <v>125</v>
      </c>
      <c r="S2" s="47" t="s">
        <v>548</v>
      </c>
      <c r="T2" s="47" t="s">
        <v>549</v>
      </c>
    </row>
    <row r="3" spans="2:20" x14ac:dyDescent="0.25">
      <c r="M3" s="82">
        <v>44105</v>
      </c>
      <c r="N3" s="198">
        <v>0</v>
      </c>
      <c r="O3" s="198">
        <v>0</v>
      </c>
      <c r="P3" s="200">
        <v>10.284654545454545</v>
      </c>
      <c r="Q3" s="200">
        <v>19.518931636363636</v>
      </c>
      <c r="R3" s="100">
        <v>43739</v>
      </c>
      <c r="S3" s="199">
        <v>10</v>
      </c>
      <c r="T3" s="199">
        <v>20</v>
      </c>
    </row>
    <row r="4" spans="2:20" ht="13" x14ac:dyDescent="0.3">
      <c r="B4" s="122"/>
      <c r="C4" s="122"/>
      <c r="D4" s="122"/>
      <c r="E4" s="122"/>
      <c r="M4" s="82">
        <v>44106</v>
      </c>
      <c r="N4" s="198">
        <v>0</v>
      </c>
      <c r="O4" s="198">
        <v>0</v>
      </c>
      <c r="P4" s="200">
        <v>10.284654545454545</v>
      </c>
      <c r="Q4" s="200">
        <v>19.518931636363636</v>
      </c>
      <c r="R4" s="100">
        <v>43740</v>
      </c>
      <c r="S4" s="199">
        <v>10</v>
      </c>
      <c r="T4" s="199">
        <v>20</v>
      </c>
    </row>
    <row r="5" spans="2:20" x14ac:dyDescent="0.25">
      <c r="M5" s="82">
        <v>44107</v>
      </c>
      <c r="N5" s="198">
        <v>0</v>
      </c>
      <c r="O5" s="198">
        <v>0</v>
      </c>
      <c r="P5" s="200">
        <v>10.284654545454545</v>
      </c>
      <c r="Q5" s="200">
        <v>19.518931636363636</v>
      </c>
      <c r="R5" s="100">
        <v>43741</v>
      </c>
      <c r="S5" s="199">
        <v>10</v>
      </c>
      <c r="T5" s="199">
        <v>20</v>
      </c>
    </row>
    <row r="6" spans="2:20" x14ac:dyDescent="0.25">
      <c r="M6" s="82">
        <v>44108</v>
      </c>
      <c r="N6" s="198">
        <v>0</v>
      </c>
      <c r="O6" s="198">
        <v>0</v>
      </c>
      <c r="P6" s="200">
        <v>10.284654545454545</v>
      </c>
      <c r="Q6" s="200">
        <v>19.518931636363636</v>
      </c>
      <c r="R6" s="100">
        <v>43742</v>
      </c>
      <c r="S6" s="199">
        <v>10</v>
      </c>
      <c r="T6" s="199">
        <v>20</v>
      </c>
    </row>
    <row r="7" spans="2:20" x14ac:dyDescent="0.25">
      <c r="M7" s="82">
        <v>44109</v>
      </c>
      <c r="N7" s="198">
        <v>0</v>
      </c>
      <c r="O7" s="198">
        <v>0</v>
      </c>
      <c r="P7" s="200">
        <v>10.284654545454545</v>
      </c>
      <c r="Q7" s="200">
        <v>19.518931636363636</v>
      </c>
      <c r="R7" s="100">
        <v>43743</v>
      </c>
      <c r="S7" s="199">
        <v>10</v>
      </c>
      <c r="T7" s="199">
        <v>20</v>
      </c>
    </row>
    <row r="8" spans="2:20" x14ac:dyDescent="0.25">
      <c r="M8" s="82">
        <v>44110</v>
      </c>
      <c r="N8" s="198">
        <v>0</v>
      </c>
      <c r="O8" s="198">
        <v>0</v>
      </c>
      <c r="P8" s="200">
        <v>10.284654545454545</v>
      </c>
      <c r="Q8" s="200">
        <v>19.518931636363636</v>
      </c>
      <c r="R8" s="100">
        <v>43744</v>
      </c>
      <c r="S8" s="199">
        <v>10</v>
      </c>
      <c r="T8" s="199">
        <v>20</v>
      </c>
    </row>
    <row r="9" spans="2:20" x14ac:dyDescent="0.25">
      <c r="M9" s="82">
        <v>44111</v>
      </c>
      <c r="N9" s="198">
        <v>0</v>
      </c>
      <c r="O9" s="198">
        <v>0</v>
      </c>
      <c r="P9" s="200">
        <v>10.284654545454545</v>
      </c>
      <c r="Q9" s="200">
        <v>19.518931636363636</v>
      </c>
      <c r="R9" s="100">
        <v>43745</v>
      </c>
      <c r="S9" s="199">
        <v>10</v>
      </c>
      <c r="T9" s="199">
        <v>20</v>
      </c>
    </row>
    <row r="10" spans="2:20" x14ac:dyDescent="0.25">
      <c r="M10" s="82">
        <v>44112</v>
      </c>
      <c r="N10" s="198">
        <v>0</v>
      </c>
      <c r="O10" s="198">
        <v>0</v>
      </c>
      <c r="P10" s="200">
        <v>10.284654545454545</v>
      </c>
      <c r="Q10" s="200">
        <v>19.518931636363636</v>
      </c>
      <c r="R10" s="100">
        <v>43746</v>
      </c>
      <c r="S10" s="199">
        <v>10</v>
      </c>
      <c r="T10" s="199">
        <v>20</v>
      </c>
    </row>
    <row r="11" spans="2:20" x14ac:dyDescent="0.25">
      <c r="M11" s="82">
        <v>44113</v>
      </c>
      <c r="N11" s="198">
        <v>0</v>
      </c>
      <c r="O11" s="198">
        <v>0</v>
      </c>
      <c r="P11" s="200">
        <v>10.284654545454545</v>
      </c>
      <c r="Q11" s="200">
        <v>19.518931636363636</v>
      </c>
      <c r="R11" s="100">
        <v>43747</v>
      </c>
      <c r="S11" s="199">
        <v>10</v>
      </c>
      <c r="T11" s="199">
        <v>20</v>
      </c>
    </row>
    <row r="12" spans="2:20" x14ac:dyDescent="0.25">
      <c r="M12" s="82">
        <v>44114</v>
      </c>
      <c r="N12" s="198">
        <v>0</v>
      </c>
      <c r="O12" s="198">
        <v>0</v>
      </c>
      <c r="P12" s="200">
        <v>10.284654545454545</v>
      </c>
      <c r="Q12" s="200">
        <v>19.518931636363636</v>
      </c>
      <c r="R12" s="100">
        <v>43748</v>
      </c>
      <c r="S12" s="199">
        <v>10</v>
      </c>
      <c r="T12" s="199">
        <v>20</v>
      </c>
    </row>
    <row r="13" spans="2:20" x14ac:dyDescent="0.25">
      <c r="M13" s="82">
        <v>44115</v>
      </c>
      <c r="N13" s="198">
        <v>0</v>
      </c>
      <c r="O13" s="198">
        <v>0</v>
      </c>
      <c r="P13" s="200">
        <v>10.284654545454545</v>
      </c>
      <c r="Q13" s="200">
        <v>19.518931636363636</v>
      </c>
      <c r="R13" s="100">
        <v>43749</v>
      </c>
      <c r="S13" s="199">
        <v>10</v>
      </c>
      <c r="T13" s="199">
        <v>20</v>
      </c>
    </row>
    <row r="14" spans="2:20" x14ac:dyDescent="0.25">
      <c r="M14" s="82">
        <v>44116</v>
      </c>
      <c r="N14" s="198">
        <v>0</v>
      </c>
      <c r="O14" s="198">
        <v>0</v>
      </c>
      <c r="P14" s="200">
        <v>10.284654545454545</v>
      </c>
      <c r="Q14" s="200">
        <v>19.518931636363636</v>
      </c>
      <c r="R14" s="100">
        <v>43750</v>
      </c>
      <c r="S14" s="199">
        <v>10</v>
      </c>
      <c r="T14" s="199">
        <v>20</v>
      </c>
    </row>
    <row r="15" spans="2:20" x14ac:dyDescent="0.25">
      <c r="M15" s="82">
        <v>44117</v>
      </c>
      <c r="N15" s="198">
        <v>0</v>
      </c>
      <c r="O15" s="198">
        <v>0</v>
      </c>
      <c r="P15" s="200">
        <v>10.284654545454545</v>
      </c>
      <c r="Q15" s="200">
        <v>19.518931636363636</v>
      </c>
      <c r="R15" s="100">
        <v>43751</v>
      </c>
      <c r="S15" s="199">
        <v>10</v>
      </c>
      <c r="T15" s="199">
        <v>20</v>
      </c>
    </row>
    <row r="16" spans="2:20" x14ac:dyDescent="0.25">
      <c r="M16" s="82">
        <v>44118</v>
      </c>
      <c r="N16" s="198">
        <v>0</v>
      </c>
      <c r="O16" s="198">
        <v>0</v>
      </c>
      <c r="P16" s="200">
        <v>10.284654545454545</v>
      </c>
      <c r="Q16" s="200">
        <v>19.518931636363636</v>
      </c>
      <c r="R16" s="100">
        <v>43752</v>
      </c>
      <c r="S16" s="199">
        <v>10</v>
      </c>
      <c r="T16" s="199">
        <v>20</v>
      </c>
    </row>
    <row r="17" spans="13:20" x14ac:dyDescent="0.25">
      <c r="M17" s="82">
        <v>44119</v>
      </c>
      <c r="N17" s="198">
        <v>0</v>
      </c>
      <c r="O17" s="198">
        <v>0</v>
      </c>
      <c r="P17" s="200">
        <v>10.284654545454545</v>
      </c>
      <c r="Q17" s="200">
        <v>19.518931636363636</v>
      </c>
      <c r="R17" s="100">
        <v>43753</v>
      </c>
      <c r="S17" s="199">
        <v>10</v>
      </c>
      <c r="T17" s="199">
        <v>20</v>
      </c>
    </row>
    <row r="18" spans="13:20" x14ac:dyDescent="0.25">
      <c r="M18" s="82">
        <v>44120</v>
      </c>
      <c r="N18" s="198">
        <v>0</v>
      </c>
      <c r="O18" s="198">
        <v>0</v>
      </c>
      <c r="P18" s="200">
        <v>10.284654545454545</v>
      </c>
      <c r="Q18" s="200">
        <v>19.518931636363636</v>
      </c>
      <c r="R18" s="100">
        <v>43754</v>
      </c>
      <c r="S18" s="199">
        <v>10</v>
      </c>
      <c r="T18" s="199">
        <v>20</v>
      </c>
    </row>
    <row r="19" spans="13:20" x14ac:dyDescent="0.25">
      <c r="M19" s="82">
        <v>44121</v>
      </c>
      <c r="N19" s="198">
        <v>0</v>
      </c>
      <c r="O19" s="198">
        <v>0</v>
      </c>
      <c r="P19" s="200">
        <v>10.284654545454545</v>
      </c>
      <c r="Q19" s="200">
        <v>19.518931636363636</v>
      </c>
      <c r="R19" s="100">
        <v>43755</v>
      </c>
      <c r="S19" s="199">
        <v>10</v>
      </c>
      <c r="T19" s="199">
        <v>20</v>
      </c>
    </row>
    <row r="20" spans="13:20" x14ac:dyDescent="0.25">
      <c r="M20" s="82">
        <v>44122</v>
      </c>
      <c r="N20" s="198">
        <v>0</v>
      </c>
      <c r="O20" s="198">
        <v>0</v>
      </c>
      <c r="P20" s="200">
        <v>10.284654545454545</v>
      </c>
      <c r="Q20" s="200">
        <v>19.518931636363636</v>
      </c>
      <c r="R20" s="100">
        <v>43756</v>
      </c>
      <c r="S20" s="199">
        <v>10</v>
      </c>
      <c r="T20" s="199">
        <v>20</v>
      </c>
    </row>
    <row r="21" spans="13:20" x14ac:dyDescent="0.25">
      <c r="M21" s="82">
        <v>44123</v>
      </c>
      <c r="N21" s="198">
        <v>0</v>
      </c>
      <c r="O21" s="198">
        <v>0</v>
      </c>
      <c r="P21" s="200">
        <v>10.284654545454545</v>
      </c>
      <c r="Q21" s="200">
        <v>19.518931636363636</v>
      </c>
      <c r="R21" s="100">
        <v>43757</v>
      </c>
      <c r="S21" s="199">
        <v>10</v>
      </c>
      <c r="T21" s="199">
        <v>20</v>
      </c>
    </row>
    <row r="22" spans="13:20" x14ac:dyDescent="0.25">
      <c r="M22" s="82">
        <v>44124</v>
      </c>
      <c r="N22" s="198">
        <v>0</v>
      </c>
      <c r="O22" s="198">
        <v>0</v>
      </c>
      <c r="P22" s="200">
        <v>10.284654545454545</v>
      </c>
      <c r="Q22" s="200">
        <v>19.518931636363636</v>
      </c>
      <c r="R22" s="100">
        <v>43758</v>
      </c>
      <c r="S22" s="199">
        <v>10</v>
      </c>
      <c r="T22" s="199">
        <v>20</v>
      </c>
    </row>
    <row r="23" spans="13:20" x14ac:dyDescent="0.25">
      <c r="M23" s="82">
        <v>44125</v>
      </c>
      <c r="N23" s="198">
        <v>0</v>
      </c>
      <c r="O23" s="198">
        <v>0</v>
      </c>
      <c r="P23" s="200">
        <v>10.284654545454545</v>
      </c>
      <c r="Q23" s="200">
        <v>19.518931636363636</v>
      </c>
      <c r="R23" s="100">
        <v>43759</v>
      </c>
      <c r="S23" s="199">
        <v>10</v>
      </c>
      <c r="T23" s="199">
        <v>20</v>
      </c>
    </row>
    <row r="24" spans="13:20" x14ac:dyDescent="0.25">
      <c r="M24" s="82">
        <v>44126</v>
      </c>
      <c r="N24" s="198">
        <v>0</v>
      </c>
      <c r="O24" s="198">
        <v>0</v>
      </c>
      <c r="P24" s="200">
        <v>10.284654545454545</v>
      </c>
      <c r="Q24" s="200">
        <v>19.518931636363636</v>
      </c>
      <c r="R24" s="100">
        <v>43760</v>
      </c>
      <c r="S24" s="199">
        <v>10</v>
      </c>
      <c r="T24" s="199">
        <v>20</v>
      </c>
    </row>
    <row r="25" spans="13:20" x14ac:dyDescent="0.25">
      <c r="M25" s="82">
        <v>44127</v>
      </c>
      <c r="N25" s="198">
        <v>0</v>
      </c>
      <c r="O25" s="198">
        <v>0</v>
      </c>
      <c r="P25" s="200">
        <v>10.284654545454545</v>
      </c>
      <c r="Q25" s="200">
        <v>19.518931636363636</v>
      </c>
      <c r="R25" s="100">
        <v>43761</v>
      </c>
      <c r="S25" s="199">
        <v>10</v>
      </c>
      <c r="T25" s="199">
        <v>20</v>
      </c>
    </row>
    <row r="26" spans="13:20" x14ac:dyDescent="0.25">
      <c r="M26" s="82">
        <v>44128</v>
      </c>
      <c r="N26" s="198">
        <v>0</v>
      </c>
      <c r="O26" s="198">
        <v>0</v>
      </c>
      <c r="P26" s="200">
        <v>10.713181818181818</v>
      </c>
      <c r="Q26" s="200">
        <v>20.332220454545453</v>
      </c>
      <c r="R26" s="100">
        <v>43762</v>
      </c>
      <c r="S26" s="199">
        <v>10</v>
      </c>
      <c r="T26" s="199">
        <v>20</v>
      </c>
    </row>
    <row r="27" spans="13:20" x14ac:dyDescent="0.25">
      <c r="M27" s="82">
        <v>44129</v>
      </c>
      <c r="N27" s="198">
        <v>0</v>
      </c>
      <c r="O27" s="198">
        <v>6.5000000000000002E-2</v>
      </c>
      <c r="P27" s="200">
        <v>10.284654545454545</v>
      </c>
      <c r="Q27" s="200">
        <v>19.518931636363636</v>
      </c>
      <c r="R27" s="100">
        <v>43763</v>
      </c>
      <c r="S27" s="199">
        <v>10</v>
      </c>
      <c r="T27" s="199">
        <v>20</v>
      </c>
    </row>
    <row r="28" spans="13:20" x14ac:dyDescent="0.25">
      <c r="M28" s="82">
        <v>44130</v>
      </c>
      <c r="N28" s="198">
        <v>0</v>
      </c>
      <c r="O28" s="198">
        <v>0</v>
      </c>
      <c r="P28" s="200">
        <v>10.284654545454545</v>
      </c>
      <c r="Q28" s="200">
        <v>19.518931636363636</v>
      </c>
      <c r="R28" s="100">
        <v>43764</v>
      </c>
      <c r="S28" s="199">
        <v>10</v>
      </c>
      <c r="T28" s="199">
        <v>20</v>
      </c>
    </row>
    <row r="29" spans="13:20" x14ac:dyDescent="0.25">
      <c r="M29" s="82">
        <v>44131</v>
      </c>
      <c r="N29" s="198">
        <v>0</v>
      </c>
      <c r="O29" s="198">
        <v>4.0000000000000001E-3</v>
      </c>
      <c r="P29" s="200">
        <v>10.284654545454545</v>
      </c>
      <c r="Q29" s="200">
        <v>19.518931636363636</v>
      </c>
      <c r="R29" s="100">
        <v>43765</v>
      </c>
      <c r="S29" s="199">
        <v>11</v>
      </c>
      <c r="T29" s="199">
        <v>20</v>
      </c>
    </row>
    <row r="30" spans="13:20" x14ac:dyDescent="0.25">
      <c r="M30" s="82">
        <v>44132</v>
      </c>
      <c r="N30" s="198">
        <v>0</v>
      </c>
      <c r="O30" s="198">
        <v>3.0000000000000001E-3</v>
      </c>
      <c r="P30" s="200">
        <v>10.284654545454545</v>
      </c>
      <c r="Q30" s="200">
        <v>19.518931636363636</v>
      </c>
      <c r="R30" s="100">
        <v>43766</v>
      </c>
      <c r="S30" s="199">
        <v>10</v>
      </c>
      <c r="T30" s="199">
        <v>20</v>
      </c>
    </row>
    <row r="31" spans="13:20" x14ac:dyDescent="0.25">
      <c r="M31" s="82">
        <v>44133</v>
      </c>
      <c r="N31" s="198">
        <v>0</v>
      </c>
      <c r="O31" s="198">
        <v>2.117</v>
      </c>
      <c r="P31" s="200">
        <v>10.284654545454545</v>
      </c>
      <c r="Q31" s="200">
        <v>19.518931636363636</v>
      </c>
      <c r="R31" s="100">
        <v>43767</v>
      </c>
      <c r="S31" s="199">
        <v>10</v>
      </c>
      <c r="T31" s="199">
        <v>20</v>
      </c>
    </row>
    <row r="32" spans="13:20" x14ac:dyDescent="0.25">
      <c r="M32" s="82">
        <v>44134</v>
      </c>
      <c r="N32" s="198">
        <v>0</v>
      </c>
      <c r="O32" s="198">
        <v>0</v>
      </c>
      <c r="P32" s="200">
        <v>10.284654545454545</v>
      </c>
      <c r="Q32" s="200">
        <v>19.518931636363636</v>
      </c>
      <c r="R32" s="100">
        <v>43768</v>
      </c>
      <c r="S32" s="199">
        <v>10</v>
      </c>
      <c r="T32" s="199">
        <v>20</v>
      </c>
    </row>
    <row r="33" spans="13:20" x14ac:dyDescent="0.25">
      <c r="M33" s="82">
        <v>44135</v>
      </c>
      <c r="N33" s="198">
        <v>0</v>
      </c>
      <c r="O33" s="198">
        <v>0</v>
      </c>
      <c r="P33" s="200">
        <v>10.284654545454545</v>
      </c>
      <c r="Q33" s="200">
        <v>19.518931636363636</v>
      </c>
      <c r="R33" s="100">
        <v>43769</v>
      </c>
      <c r="S33" s="199">
        <v>10</v>
      </c>
      <c r="T33" s="199">
        <v>20</v>
      </c>
    </row>
    <row r="34" spans="13:20" x14ac:dyDescent="0.25">
      <c r="M34" s="82">
        <v>44136</v>
      </c>
      <c r="N34" s="198">
        <v>0</v>
      </c>
      <c r="O34" s="198">
        <v>0</v>
      </c>
      <c r="P34" s="200">
        <v>10.284654545454545</v>
      </c>
      <c r="Q34" s="200">
        <v>19.518931636363636</v>
      </c>
      <c r="R34" s="100">
        <v>43770</v>
      </c>
      <c r="S34" s="199">
        <v>10</v>
      </c>
      <c r="T34" s="199">
        <v>20</v>
      </c>
    </row>
    <row r="35" spans="13:20" x14ac:dyDescent="0.25">
      <c r="M35" s="82">
        <v>44137</v>
      </c>
      <c r="N35" s="198">
        <v>0</v>
      </c>
      <c r="O35" s="198">
        <v>4.0000000000000001E-3</v>
      </c>
      <c r="P35" s="200">
        <v>10.284654545454545</v>
      </c>
      <c r="Q35" s="200">
        <v>19.518931636363636</v>
      </c>
      <c r="R35" s="100">
        <v>43771</v>
      </c>
      <c r="S35" s="199">
        <v>10</v>
      </c>
      <c r="T35" s="199">
        <v>20</v>
      </c>
    </row>
    <row r="36" spans="13:20" x14ac:dyDescent="0.25">
      <c r="M36" s="82">
        <v>44138</v>
      </c>
      <c r="N36" s="198">
        <v>0</v>
      </c>
      <c r="O36" s="198">
        <v>4.0000000000000001E-3</v>
      </c>
      <c r="P36" s="200">
        <v>10.284654545454545</v>
      </c>
      <c r="Q36" s="200">
        <v>19.518931636363636</v>
      </c>
      <c r="R36" s="100">
        <v>43772</v>
      </c>
      <c r="S36" s="199">
        <v>10</v>
      </c>
      <c r="T36" s="199">
        <v>20</v>
      </c>
    </row>
    <row r="37" spans="13:20" x14ac:dyDescent="0.25">
      <c r="M37" s="82">
        <v>44139</v>
      </c>
      <c r="N37" s="198">
        <v>0</v>
      </c>
      <c r="O37" s="198">
        <v>8.0000000000000002E-3</v>
      </c>
      <c r="P37" s="200">
        <v>10.284654545454545</v>
      </c>
      <c r="Q37" s="200">
        <v>19.518931636363636</v>
      </c>
      <c r="R37" s="100">
        <v>43773</v>
      </c>
      <c r="S37" s="199">
        <v>10</v>
      </c>
      <c r="T37" s="199">
        <v>20</v>
      </c>
    </row>
    <row r="38" spans="13:20" x14ac:dyDescent="0.25">
      <c r="M38" s="82">
        <v>44140</v>
      </c>
      <c r="N38" s="198">
        <v>0</v>
      </c>
      <c r="O38" s="198">
        <v>0</v>
      </c>
      <c r="P38" s="200">
        <v>10.284654545454545</v>
      </c>
      <c r="Q38" s="200">
        <v>19.518931636363636</v>
      </c>
      <c r="R38" s="100">
        <v>43774</v>
      </c>
      <c r="S38" s="199">
        <v>10</v>
      </c>
      <c r="T38" s="199">
        <v>20</v>
      </c>
    </row>
    <row r="39" spans="13:20" x14ac:dyDescent="0.25">
      <c r="M39" s="82">
        <v>44141</v>
      </c>
      <c r="N39" s="198">
        <v>0</v>
      </c>
      <c r="O39" s="198">
        <v>0</v>
      </c>
      <c r="P39" s="200">
        <v>10.284654545454545</v>
      </c>
      <c r="Q39" s="200">
        <v>19.518931636363636</v>
      </c>
      <c r="R39" s="100">
        <v>43775</v>
      </c>
      <c r="S39" s="199">
        <v>10</v>
      </c>
      <c r="T39" s="199">
        <v>20</v>
      </c>
    </row>
    <row r="40" spans="13:20" x14ac:dyDescent="0.25">
      <c r="M40" s="82">
        <v>44142</v>
      </c>
      <c r="N40" s="198">
        <v>0</v>
      </c>
      <c r="O40" s="198">
        <v>0</v>
      </c>
      <c r="P40" s="200">
        <v>10.284654545454545</v>
      </c>
      <c r="Q40" s="200">
        <v>19.518931636363636</v>
      </c>
      <c r="R40" s="100">
        <v>43776</v>
      </c>
      <c r="S40" s="199">
        <v>10</v>
      </c>
      <c r="T40" s="199">
        <v>20</v>
      </c>
    </row>
    <row r="41" spans="13:20" x14ac:dyDescent="0.25">
      <c r="M41" s="82">
        <v>44143</v>
      </c>
      <c r="N41" s="198">
        <v>1.373</v>
      </c>
      <c r="O41" s="198">
        <v>2E-3</v>
      </c>
      <c r="P41" s="200">
        <v>10.284654545454545</v>
      </c>
      <c r="Q41" s="200">
        <v>19.518931636363636</v>
      </c>
      <c r="R41" s="100">
        <v>43777</v>
      </c>
      <c r="S41" s="199">
        <v>10</v>
      </c>
      <c r="T41" s="199">
        <v>20</v>
      </c>
    </row>
    <row r="42" spans="13:20" x14ac:dyDescent="0.25">
      <c r="M42" s="82">
        <v>44144</v>
      </c>
      <c r="N42" s="198">
        <v>0.13300000000000001</v>
      </c>
      <c r="O42" s="198">
        <v>9.0329999999999995</v>
      </c>
      <c r="P42" s="200">
        <v>10.284654545454545</v>
      </c>
      <c r="Q42" s="200">
        <v>19.518931636363636</v>
      </c>
      <c r="R42" s="100">
        <v>43778</v>
      </c>
      <c r="S42" s="199">
        <v>10</v>
      </c>
      <c r="T42" s="199">
        <v>20</v>
      </c>
    </row>
    <row r="43" spans="13:20" x14ac:dyDescent="0.25">
      <c r="M43" s="82">
        <v>44145</v>
      </c>
      <c r="N43" s="198">
        <v>0</v>
      </c>
      <c r="O43" s="198">
        <v>5.6669999999999998</v>
      </c>
      <c r="P43" s="200">
        <v>10.284654545454545</v>
      </c>
      <c r="Q43" s="200">
        <v>19.518931636363636</v>
      </c>
      <c r="R43" s="100">
        <v>43779</v>
      </c>
      <c r="S43" s="199">
        <v>10</v>
      </c>
      <c r="T43" s="199">
        <v>20</v>
      </c>
    </row>
    <row r="44" spans="13:20" x14ac:dyDescent="0.25">
      <c r="M44" s="82">
        <v>44146</v>
      </c>
      <c r="N44" s="198">
        <v>0</v>
      </c>
      <c r="O44" s="198">
        <v>0.16600000000000001</v>
      </c>
      <c r="P44" s="200">
        <v>10.284654545454545</v>
      </c>
      <c r="Q44" s="200">
        <v>19.518931636363636</v>
      </c>
      <c r="R44" s="100">
        <v>43780</v>
      </c>
      <c r="S44" s="199">
        <v>10</v>
      </c>
      <c r="T44" s="199">
        <v>20</v>
      </c>
    </row>
    <row r="45" spans="13:20" x14ac:dyDescent="0.25">
      <c r="M45" s="82">
        <v>44147</v>
      </c>
      <c r="N45" s="198">
        <v>0</v>
      </c>
      <c r="O45" s="198">
        <v>0.82299999999999995</v>
      </c>
      <c r="P45" s="200">
        <v>10.284654545454545</v>
      </c>
      <c r="Q45" s="200">
        <v>19.518931636363636</v>
      </c>
      <c r="R45" s="100">
        <v>43781</v>
      </c>
      <c r="S45" s="199">
        <v>10</v>
      </c>
      <c r="T45" s="199">
        <v>20</v>
      </c>
    </row>
    <row r="46" spans="13:20" x14ac:dyDescent="0.25">
      <c r="M46" s="82">
        <v>44148</v>
      </c>
      <c r="N46" s="198">
        <v>0</v>
      </c>
      <c r="O46" s="198">
        <v>1.3320000000000001</v>
      </c>
      <c r="P46" s="200">
        <v>10.284654545454545</v>
      </c>
      <c r="Q46" s="200">
        <v>19.518931636363636</v>
      </c>
      <c r="R46" s="100">
        <v>43782</v>
      </c>
      <c r="S46" s="199">
        <v>10</v>
      </c>
      <c r="T46" s="199">
        <v>20</v>
      </c>
    </row>
    <row r="47" spans="13:20" x14ac:dyDescent="0.25">
      <c r="M47" s="82">
        <v>44149</v>
      </c>
      <c r="N47" s="198">
        <v>0</v>
      </c>
      <c r="O47" s="198">
        <v>4.3979999999999997</v>
      </c>
      <c r="P47" s="200">
        <v>10.284654545454545</v>
      </c>
      <c r="Q47" s="200">
        <v>19.518931636363636</v>
      </c>
      <c r="R47" s="100">
        <v>43783</v>
      </c>
      <c r="S47" s="199">
        <v>10</v>
      </c>
      <c r="T47" s="199">
        <v>20</v>
      </c>
    </row>
    <row r="48" spans="13:20" x14ac:dyDescent="0.25">
      <c r="M48" s="82">
        <v>44150</v>
      </c>
      <c r="N48" s="198">
        <v>0</v>
      </c>
      <c r="O48" s="198">
        <v>1.798</v>
      </c>
      <c r="P48" s="200">
        <v>10.284654545454545</v>
      </c>
      <c r="Q48" s="200">
        <v>19.518931636363636</v>
      </c>
      <c r="R48" s="100">
        <v>43784</v>
      </c>
      <c r="S48" s="199">
        <v>10</v>
      </c>
      <c r="T48" s="199">
        <v>20</v>
      </c>
    </row>
    <row r="49" spans="13:20" x14ac:dyDescent="0.25">
      <c r="M49" s="82">
        <v>44151</v>
      </c>
      <c r="N49" s="198">
        <v>0</v>
      </c>
      <c r="O49" s="198">
        <v>6.2690000000000001</v>
      </c>
      <c r="P49" s="200">
        <v>10.284654545454545</v>
      </c>
      <c r="Q49" s="200">
        <v>19.518931636363636</v>
      </c>
      <c r="R49" s="100">
        <v>43785</v>
      </c>
      <c r="S49" s="199">
        <v>10</v>
      </c>
      <c r="T49" s="199">
        <v>20</v>
      </c>
    </row>
    <row r="50" spans="13:20" x14ac:dyDescent="0.25">
      <c r="M50" s="82">
        <v>44152</v>
      </c>
      <c r="N50" s="198">
        <v>0</v>
      </c>
      <c r="O50" s="198">
        <v>7.1749999999999998</v>
      </c>
      <c r="P50" s="200">
        <v>10.284654545454545</v>
      </c>
      <c r="Q50" s="200">
        <v>19.518931636363636</v>
      </c>
      <c r="R50" s="100">
        <v>43786</v>
      </c>
      <c r="S50" s="199">
        <v>10</v>
      </c>
      <c r="T50" s="199">
        <v>20</v>
      </c>
    </row>
    <row r="51" spans="13:20" x14ac:dyDescent="0.25">
      <c r="M51" s="82">
        <v>44153</v>
      </c>
      <c r="N51" s="198">
        <v>0</v>
      </c>
      <c r="O51" s="198">
        <v>2.3239999999999998</v>
      </c>
      <c r="P51" s="200">
        <v>10.284654545454545</v>
      </c>
      <c r="Q51" s="200">
        <v>19.518931636363636</v>
      </c>
      <c r="R51" s="100">
        <v>43787</v>
      </c>
      <c r="S51" s="199">
        <v>10</v>
      </c>
      <c r="T51" s="199">
        <v>20</v>
      </c>
    </row>
    <row r="52" spans="13:20" x14ac:dyDescent="0.25">
      <c r="M52" s="82">
        <v>44154</v>
      </c>
      <c r="N52" s="198">
        <v>0</v>
      </c>
      <c r="O52" s="198">
        <v>4.0590000000000002</v>
      </c>
      <c r="P52" s="200">
        <v>10.284654545454545</v>
      </c>
      <c r="Q52" s="200">
        <v>19.518931636363636</v>
      </c>
      <c r="R52" s="100">
        <v>43788</v>
      </c>
      <c r="S52" s="199">
        <v>10</v>
      </c>
      <c r="T52" s="199">
        <v>20</v>
      </c>
    </row>
    <row r="53" spans="13:20" x14ac:dyDescent="0.25">
      <c r="M53" s="82">
        <v>44155</v>
      </c>
      <c r="N53" s="198">
        <v>0</v>
      </c>
      <c r="O53" s="198">
        <v>0.25600000000000001</v>
      </c>
      <c r="P53" s="200">
        <v>10.284654545454545</v>
      </c>
      <c r="Q53" s="200">
        <v>19.518931636363636</v>
      </c>
      <c r="R53" s="100">
        <v>43789</v>
      </c>
      <c r="S53" s="199">
        <v>10</v>
      </c>
      <c r="T53" s="199">
        <v>20</v>
      </c>
    </row>
    <row r="54" spans="13:20" x14ac:dyDescent="0.25">
      <c r="M54" s="82">
        <v>44156</v>
      </c>
      <c r="N54" s="198">
        <v>0</v>
      </c>
      <c r="O54" s="198">
        <v>2.8610000000000002</v>
      </c>
      <c r="P54" s="200">
        <v>10.284654545454545</v>
      </c>
      <c r="Q54" s="200">
        <v>19.518931636363636</v>
      </c>
      <c r="R54" s="100">
        <v>43790</v>
      </c>
      <c r="S54" s="199">
        <v>10</v>
      </c>
      <c r="T54" s="199">
        <v>20</v>
      </c>
    </row>
    <row r="55" spans="13:20" x14ac:dyDescent="0.25">
      <c r="M55" s="82">
        <v>44157</v>
      </c>
      <c r="N55" s="198">
        <v>1.4E-2</v>
      </c>
      <c r="O55" s="198">
        <v>9.4</v>
      </c>
      <c r="P55" s="200">
        <v>10.284654545454545</v>
      </c>
      <c r="Q55" s="200">
        <v>19.518931636363636</v>
      </c>
      <c r="R55" s="100">
        <v>43791</v>
      </c>
      <c r="S55" s="199">
        <v>10</v>
      </c>
      <c r="T55" s="199">
        <v>20</v>
      </c>
    </row>
    <row r="56" spans="13:20" x14ac:dyDescent="0.25">
      <c r="M56" s="82">
        <v>44158</v>
      </c>
      <c r="N56" s="198">
        <v>5.5359999999999996</v>
      </c>
      <c r="O56" s="198">
        <v>9.2010000000000005</v>
      </c>
      <c r="P56" s="200">
        <v>10.284654545454545</v>
      </c>
      <c r="Q56" s="200">
        <v>19.518931636363636</v>
      </c>
      <c r="R56" s="100">
        <v>43792</v>
      </c>
      <c r="S56" s="199">
        <v>10</v>
      </c>
      <c r="T56" s="199">
        <v>20</v>
      </c>
    </row>
    <row r="57" spans="13:20" x14ac:dyDescent="0.25">
      <c r="M57" s="82">
        <v>44159</v>
      </c>
      <c r="N57" s="198">
        <v>5.391</v>
      </c>
      <c r="O57" s="198">
        <v>13.486000000000001</v>
      </c>
      <c r="P57" s="200">
        <v>10.284654545454545</v>
      </c>
      <c r="Q57" s="200">
        <v>19.518931636363636</v>
      </c>
      <c r="R57" s="100">
        <v>43793</v>
      </c>
      <c r="S57" s="199">
        <v>10</v>
      </c>
      <c r="T57" s="199">
        <v>20</v>
      </c>
    </row>
    <row r="58" spans="13:20" x14ac:dyDescent="0.25">
      <c r="M58" s="82">
        <v>44160</v>
      </c>
      <c r="N58" s="198">
        <v>5.2469999999999999</v>
      </c>
      <c r="O58" s="198">
        <v>0.17299999999999999</v>
      </c>
      <c r="P58" s="200">
        <v>10.284654545454545</v>
      </c>
      <c r="Q58" s="200">
        <v>19.518931636363636</v>
      </c>
      <c r="R58" s="100">
        <v>43794</v>
      </c>
      <c r="S58" s="199">
        <v>10</v>
      </c>
      <c r="T58" s="199">
        <v>20</v>
      </c>
    </row>
    <row r="59" spans="13:20" x14ac:dyDescent="0.25">
      <c r="M59" s="82">
        <v>44161</v>
      </c>
      <c r="N59" s="198">
        <v>1.131</v>
      </c>
      <c r="O59" s="198">
        <v>0</v>
      </c>
      <c r="P59" s="200">
        <v>10.284654545454545</v>
      </c>
      <c r="Q59" s="200">
        <v>19.518931636363636</v>
      </c>
      <c r="R59" s="100">
        <v>43795</v>
      </c>
      <c r="S59" s="199">
        <v>10</v>
      </c>
      <c r="T59" s="199">
        <v>20</v>
      </c>
    </row>
    <row r="60" spans="13:20" x14ac:dyDescent="0.25">
      <c r="M60" s="82">
        <v>44162</v>
      </c>
      <c r="N60" s="198">
        <v>5.758</v>
      </c>
      <c r="O60" s="198">
        <v>3.4239999999999999</v>
      </c>
      <c r="P60" s="200">
        <v>10.284654545454545</v>
      </c>
      <c r="Q60" s="200">
        <v>19.518931636363636</v>
      </c>
      <c r="R60" s="100">
        <v>43796</v>
      </c>
      <c r="S60" s="199">
        <v>10</v>
      </c>
      <c r="T60" s="199">
        <v>20</v>
      </c>
    </row>
    <row r="61" spans="13:20" x14ac:dyDescent="0.25">
      <c r="M61" s="82">
        <v>44163</v>
      </c>
      <c r="N61" s="198">
        <v>8.2949999999999999</v>
      </c>
      <c r="O61" s="198">
        <v>2.2879999999999998</v>
      </c>
      <c r="P61" s="200">
        <v>10.284654545454545</v>
      </c>
      <c r="Q61" s="200">
        <v>19.518931636363636</v>
      </c>
      <c r="R61" s="100">
        <v>43797</v>
      </c>
      <c r="S61" s="199">
        <v>10</v>
      </c>
      <c r="T61" s="199">
        <v>20</v>
      </c>
    </row>
    <row r="62" spans="13:20" x14ac:dyDescent="0.25">
      <c r="M62" s="82">
        <v>44164</v>
      </c>
      <c r="N62" s="198">
        <v>10.178000000000001</v>
      </c>
      <c r="O62" s="198">
        <v>11.715999999999999</v>
      </c>
      <c r="P62" s="200">
        <v>10.284654545454545</v>
      </c>
      <c r="Q62" s="200">
        <v>19.518931636363636</v>
      </c>
      <c r="R62" s="100">
        <v>43798</v>
      </c>
      <c r="S62" s="199">
        <v>10</v>
      </c>
      <c r="T62" s="199">
        <v>20</v>
      </c>
    </row>
    <row r="63" spans="13:20" x14ac:dyDescent="0.25">
      <c r="M63" s="82">
        <v>44165</v>
      </c>
      <c r="N63" s="198">
        <v>10.138999999999999</v>
      </c>
      <c r="O63" s="198">
        <v>4.6660000000000004</v>
      </c>
      <c r="P63" s="200">
        <v>10.284654545454545</v>
      </c>
      <c r="Q63" s="200">
        <v>19.518931636363636</v>
      </c>
      <c r="R63" s="100">
        <v>43799</v>
      </c>
      <c r="S63" s="199">
        <v>10</v>
      </c>
      <c r="T63" s="199">
        <v>20</v>
      </c>
    </row>
    <row r="64" spans="13:20" x14ac:dyDescent="0.25">
      <c r="M64" s="82">
        <v>44166</v>
      </c>
      <c r="N64" s="198">
        <v>10.167</v>
      </c>
      <c r="O64" s="198">
        <v>1.766</v>
      </c>
      <c r="P64" s="200">
        <v>10.284654545454545</v>
      </c>
      <c r="Q64" s="200">
        <v>19.518931636363636</v>
      </c>
      <c r="R64" s="100">
        <v>43800</v>
      </c>
      <c r="S64" s="199">
        <v>10</v>
      </c>
      <c r="T64" s="199">
        <v>39</v>
      </c>
    </row>
    <row r="65" spans="13:20" x14ac:dyDescent="0.25">
      <c r="M65" s="82">
        <v>44167</v>
      </c>
      <c r="N65" s="198">
        <v>6.34</v>
      </c>
      <c r="O65" s="198">
        <v>1.538</v>
      </c>
      <c r="P65" s="200">
        <v>10.284654545454545</v>
      </c>
      <c r="Q65" s="200">
        <v>19.518931636363636</v>
      </c>
      <c r="R65" s="100">
        <v>43801</v>
      </c>
      <c r="S65" s="199">
        <v>10</v>
      </c>
      <c r="T65" s="199">
        <v>39</v>
      </c>
    </row>
    <row r="66" spans="13:20" x14ac:dyDescent="0.25">
      <c r="M66" s="82">
        <v>44168</v>
      </c>
      <c r="N66" s="198">
        <v>0</v>
      </c>
      <c r="O66" s="198">
        <v>0</v>
      </c>
      <c r="P66" s="200">
        <v>10.284654545454545</v>
      </c>
      <c r="Q66" s="200">
        <v>19.518931636363636</v>
      </c>
      <c r="R66" s="100">
        <v>43802</v>
      </c>
      <c r="S66" s="199">
        <v>10</v>
      </c>
      <c r="T66" s="199">
        <v>39</v>
      </c>
    </row>
    <row r="67" spans="13:20" x14ac:dyDescent="0.25">
      <c r="M67" s="82">
        <v>44169</v>
      </c>
      <c r="N67" s="198">
        <v>0</v>
      </c>
      <c r="O67" s="198">
        <v>4.0000000000000001E-3</v>
      </c>
      <c r="P67" s="200">
        <v>10.284654545454545</v>
      </c>
      <c r="Q67" s="200">
        <v>19.518931636363636</v>
      </c>
      <c r="R67" s="100">
        <v>43803</v>
      </c>
      <c r="S67" s="199">
        <v>10</v>
      </c>
      <c r="T67" s="199">
        <v>39</v>
      </c>
    </row>
    <row r="68" spans="13:20" x14ac:dyDescent="0.25">
      <c r="M68" s="82">
        <v>44170</v>
      </c>
      <c r="N68" s="198">
        <v>0</v>
      </c>
      <c r="O68" s="198">
        <v>1.9590000000000001</v>
      </c>
      <c r="P68" s="200">
        <v>10.284654545454545</v>
      </c>
      <c r="Q68" s="200">
        <v>19.518931636363636</v>
      </c>
      <c r="R68" s="100">
        <v>43804</v>
      </c>
      <c r="S68" s="199">
        <v>10</v>
      </c>
      <c r="T68" s="199">
        <v>39</v>
      </c>
    </row>
    <row r="69" spans="13:20" x14ac:dyDescent="0.25">
      <c r="M69" s="82">
        <v>44171</v>
      </c>
      <c r="N69" s="198">
        <v>0</v>
      </c>
      <c r="O69" s="198">
        <v>1.4999999999999999E-2</v>
      </c>
      <c r="P69" s="200">
        <v>10.284654545454545</v>
      </c>
      <c r="Q69" s="200">
        <v>19.518931636363636</v>
      </c>
      <c r="R69" s="100">
        <v>43805</v>
      </c>
      <c r="S69" s="199">
        <v>10</v>
      </c>
      <c r="T69" s="199">
        <v>39</v>
      </c>
    </row>
    <row r="70" spans="13:20" x14ac:dyDescent="0.25">
      <c r="M70" s="82">
        <v>44172</v>
      </c>
      <c r="N70" s="198">
        <v>0</v>
      </c>
      <c r="O70" s="198">
        <v>1.2E-2</v>
      </c>
      <c r="P70" s="200">
        <v>10.284654545454545</v>
      </c>
      <c r="Q70" s="200">
        <v>19.518931636363636</v>
      </c>
      <c r="R70" s="100">
        <v>43806</v>
      </c>
      <c r="S70" s="199">
        <v>10</v>
      </c>
      <c r="T70" s="199">
        <v>39</v>
      </c>
    </row>
    <row r="71" spans="13:20" x14ac:dyDescent="0.25">
      <c r="M71" s="82">
        <v>44173</v>
      </c>
      <c r="N71" s="198">
        <v>0</v>
      </c>
      <c r="O71" s="198">
        <v>1.2E-2</v>
      </c>
      <c r="P71" s="200">
        <v>10.284654545454545</v>
      </c>
      <c r="Q71" s="200">
        <v>19.518931636363636</v>
      </c>
      <c r="R71" s="100">
        <v>43807</v>
      </c>
      <c r="S71" s="199">
        <v>10</v>
      </c>
      <c r="T71" s="199">
        <v>39</v>
      </c>
    </row>
    <row r="72" spans="13:20" x14ac:dyDescent="0.25">
      <c r="M72" s="82">
        <v>44174</v>
      </c>
      <c r="N72" s="198">
        <v>0</v>
      </c>
      <c r="O72" s="198">
        <v>2E-3</v>
      </c>
      <c r="P72" s="200">
        <v>10.284654545454545</v>
      </c>
      <c r="Q72" s="200">
        <v>19.518931636363636</v>
      </c>
      <c r="R72" s="100">
        <v>43808</v>
      </c>
      <c r="S72" s="199">
        <v>10</v>
      </c>
      <c r="T72" s="199">
        <v>39</v>
      </c>
    </row>
    <row r="73" spans="13:20" x14ac:dyDescent="0.25">
      <c r="M73" s="82">
        <v>44175</v>
      </c>
      <c r="N73" s="198">
        <v>0</v>
      </c>
      <c r="O73" s="198">
        <v>4.0000000000000001E-3</v>
      </c>
      <c r="P73" s="200">
        <v>10.284654545454545</v>
      </c>
      <c r="Q73" s="200">
        <v>19.518931636363636</v>
      </c>
      <c r="R73" s="100">
        <v>43809</v>
      </c>
      <c r="S73" s="199">
        <v>10</v>
      </c>
      <c r="T73" s="199">
        <v>39</v>
      </c>
    </row>
    <row r="74" spans="13:20" x14ac:dyDescent="0.25">
      <c r="M74" s="82">
        <v>44176</v>
      </c>
      <c r="N74" s="198">
        <v>0</v>
      </c>
      <c r="O74" s="198">
        <v>0</v>
      </c>
      <c r="P74" s="200">
        <v>10.284654545454545</v>
      </c>
      <c r="Q74" s="200">
        <v>19.518931636363636</v>
      </c>
      <c r="R74" s="100">
        <v>43810</v>
      </c>
      <c r="S74" s="199">
        <v>10</v>
      </c>
      <c r="T74" s="199">
        <v>39</v>
      </c>
    </row>
    <row r="75" spans="13:20" x14ac:dyDescent="0.25">
      <c r="M75" s="82">
        <v>44177</v>
      </c>
      <c r="N75" s="198">
        <v>0</v>
      </c>
      <c r="O75" s="198">
        <v>1.9450000000000001</v>
      </c>
      <c r="P75" s="200">
        <v>10.284654545454545</v>
      </c>
      <c r="Q75" s="200">
        <v>19.518931636363636</v>
      </c>
      <c r="R75" s="100">
        <v>43811</v>
      </c>
      <c r="S75" s="199">
        <v>10</v>
      </c>
      <c r="T75" s="199">
        <v>39</v>
      </c>
    </row>
    <row r="76" spans="13:20" x14ac:dyDescent="0.25">
      <c r="M76" s="82">
        <v>44178</v>
      </c>
      <c r="N76" s="198">
        <v>0</v>
      </c>
      <c r="O76" s="198">
        <v>0</v>
      </c>
      <c r="P76" s="200">
        <v>10.284654545454545</v>
      </c>
      <c r="Q76" s="200">
        <v>19.518931636363636</v>
      </c>
      <c r="R76" s="100">
        <v>43812</v>
      </c>
      <c r="S76" s="199">
        <v>10</v>
      </c>
      <c r="T76" s="199">
        <v>39</v>
      </c>
    </row>
    <row r="77" spans="13:20" x14ac:dyDescent="0.25">
      <c r="M77" s="82">
        <v>44179</v>
      </c>
      <c r="N77" s="198">
        <v>0</v>
      </c>
      <c r="O77" s="198">
        <v>0</v>
      </c>
      <c r="P77" s="200">
        <v>10.284654545454545</v>
      </c>
      <c r="Q77" s="200">
        <v>19.518931636363636</v>
      </c>
      <c r="R77" s="100">
        <v>43813</v>
      </c>
      <c r="S77" s="199">
        <v>10</v>
      </c>
      <c r="T77" s="199">
        <v>39</v>
      </c>
    </row>
    <row r="78" spans="13:20" x14ac:dyDescent="0.25">
      <c r="M78" s="82">
        <v>44180</v>
      </c>
      <c r="N78" s="198">
        <v>0</v>
      </c>
      <c r="O78" s="198">
        <v>0</v>
      </c>
      <c r="P78" s="200">
        <v>10.284654545454545</v>
      </c>
      <c r="Q78" s="200">
        <v>19.518931636363636</v>
      </c>
      <c r="R78" s="100">
        <v>43814</v>
      </c>
      <c r="S78" s="199">
        <v>10</v>
      </c>
      <c r="T78" s="199">
        <v>39</v>
      </c>
    </row>
    <row r="79" spans="13:20" x14ac:dyDescent="0.25">
      <c r="M79" s="82">
        <v>44181</v>
      </c>
      <c r="N79" s="198">
        <v>0</v>
      </c>
      <c r="O79" s="198">
        <v>0</v>
      </c>
      <c r="P79" s="200">
        <v>10.284654545454545</v>
      </c>
      <c r="Q79" s="200">
        <v>19.518931636363636</v>
      </c>
      <c r="R79" s="100">
        <v>43815</v>
      </c>
      <c r="S79" s="199">
        <v>10</v>
      </c>
      <c r="T79" s="199">
        <v>39</v>
      </c>
    </row>
    <row r="80" spans="13:20" x14ac:dyDescent="0.25">
      <c r="M80" s="82">
        <v>44182</v>
      </c>
      <c r="N80" s="198">
        <v>1.3109999999999999</v>
      </c>
      <c r="O80" s="198">
        <v>1E-3</v>
      </c>
      <c r="P80" s="200">
        <v>10.284654545454545</v>
      </c>
      <c r="Q80" s="200">
        <v>19.518931636363636</v>
      </c>
      <c r="R80" s="100">
        <v>43816</v>
      </c>
      <c r="S80" s="199">
        <v>10</v>
      </c>
      <c r="T80" s="199">
        <v>39</v>
      </c>
    </row>
    <row r="81" spans="13:20" x14ac:dyDescent="0.25">
      <c r="M81" s="82">
        <v>44183</v>
      </c>
      <c r="N81" s="198">
        <v>0</v>
      </c>
      <c r="O81" s="198">
        <v>0</v>
      </c>
      <c r="P81" s="200">
        <v>10.284654545454545</v>
      </c>
      <c r="Q81" s="200">
        <v>19.518931636363636</v>
      </c>
      <c r="R81" s="100">
        <v>43817</v>
      </c>
      <c r="S81" s="199">
        <v>10</v>
      </c>
      <c r="T81" s="199">
        <v>39</v>
      </c>
    </row>
    <row r="82" spans="13:20" x14ac:dyDescent="0.25">
      <c r="M82" s="82">
        <v>44184</v>
      </c>
      <c r="N82" s="198">
        <v>0</v>
      </c>
      <c r="O82" s="198">
        <v>0</v>
      </c>
      <c r="P82" s="200">
        <v>10.284654545454545</v>
      </c>
      <c r="Q82" s="200">
        <v>19.518931636363636</v>
      </c>
      <c r="R82" s="100">
        <v>43818</v>
      </c>
      <c r="S82" s="199">
        <v>10</v>
      </c>
      <c r="T82" s="199">
        <v>39</v>
      </c>
    </row>
    <row r="83" spans="13:20" x14ac:dyDescent="0.25">
      <c r="M83" s="82">
        <v>44185</v>
      </c>
      <c r="N83" s="198">
        <v>3.0230000000000001</v>
      </c>
      <c r="O83" s="198">
        <v>7.0000000000000001E-3</v>
      </c>
      <c r="P83" s="200">
        <v>10.284654545454545</v>
      </c>
      <c r="Q83" s="200">
        <v>19.518931636363636</v>
      </c>
      <c r="R83" s="100">
        <v>43819</v>
      </c>
      <c r="S83" s="199">
        <v>10</v>
      </c>
      <c r="T83" s="199">
        <v>39</v>
      </c>
    </row>
    <row r="84" spans="13:20" x14ac:dyDescent="0.25">
      <c r="M84" s="82">
        <v>44186</v>
      </c>
      <c r="N84" s="198">
        <v>0.38700000000000001</v>
      </c>
      <c r="O84" s="198">
        <v>2E-3</v>
      </c>
      <c r="P84" s="200">
        <v>10.284654545454545</v>
      </c>
      <c r="Q84" s="200">
        <v>19.518931636363636</v>
      </c>
      <c r="R84" s="100">
        <v>43820</v>
      </c>
      <c r="S84" s="199">
        <v>10</v>
      </c>
      <c r="T84" s="199">
        <v>39</v>
      </c>
    </row>
    <row r="85" spans="13:20" x14ac:dyDescent="0.25">
      <c r="M85" s="82">
        <v>44187</v>
      </c>
      <c r="N85" s="198">
        <v>0.23799999999999999</v>
      </c>
      <c r="O85" s="198">
        <v>0</v>
      </c>
      <c r="P85" s="200">
        <v>10.284654545454545</v>
      </c>
      <c r="Q85" s="200">
        <v>19.518931636363636</v>
      </c>
      <c r="R85" s="100">
        <v>43821</v>
      </c>
      <c r="S85" s="199">
        <v>10</v>
      </c>
      <c r="T85" s="199">
        <v>39</v>
      </c>
    </row>
    <row r="86" spans="13:20" x14ac:dyDescent="0.25">
      <c r="M86" s="82">
        <v>44188</v>
      </c>
      <c r="N86" s="198">
        <v>4.9000000000000002E-2</v>
      </c>
      <c r="O86" s="198">
        <v>0</v>
      </c>
      <c r="P86" s="200">
        <v>10.284654545454545</v>
      </c>
      <c r="Q86" s="200">
        <v>19.518931636363636</v>
      </c>
      <c r="R86" s="100">
        <v>43822</v>
      </c>
      <c r="S86" s="199">
        <v>10</v>
      </c>
      <c r="T86" s="199">
        <v>39</v>
      </c>
    </row>
    <row r="87" spans="13:20" x14ac:dyDescent="0.25">
      <c r="M87" s="82">
        <v>44189</v>
      </c>
      <c r="N87" s="198">
        <v>0</v>
      </c>
      <c r="O87" s="198">
        <v>0</v>
      </c>
      <c r="P87" s="200">
        <v>10.284654545454545</v>
      </c>
      <c r="Q87" s="200">
        <v>19.518931636363636</v>
      </c>
      <c r="R87" s="100">
        <v>43823</v>
      </c>
      <c r="S87" s="199">
        <v>10</v>
      </c>
      <c r="T87" s="199">
        <v>39</v>
      </c>
    </row>
    <row r="88" spans="13:20" x14ac:dyDescent="0.25">
      <c r="M88" s="82">
        <v>44190</v>
      </c>
      <c r="N88" s="198">
        <v>0</v>
      </c>
      <c r="O88" s="198">
        <v>0</v>
      </c>
      <c r="P88" s="200">
        <v>10.284654545454545</v>
      </c>
      <c r="Q88" s="200">
        <v>19.518931636363636</v>
      </c>
      <c r="R88" s="100">
        <v>43824</v>
      </c>
      <c r="S88" s="199">
        <v>10</v>
      </c>
      <c r="T88" s="199">
        <v>39</v>
      </c>
    </row>
    <row r="89" spans="13:20" x14ac:dyDescent="0.25">
      <c r="M89" s="82">
        <v>44191</v>
      </c>
      <c r="N89" s="198">
        <v>0</v>
      </c>
      <c r="O89" s="198">
        <v>0</v>
      </c>
      <c r="P89" s="200">
        <v>10.284654545454545</v>
      </c>
      <c r="Q89" s="200">
        <v>19.518931636363636</v>
      </c>
      <c r="R89" s="100">
        <v>43825</v>
      </c>
      <c r="S89" s="199">
        <v>10</v>
      </c>
      <c r="T89" s="199">
        <v>39</v>
      </c>
    </row>
    <row r="90" spans="13:20" x14ac:dyDescent="0.25">
      <c r="M90" s="82">
        <v>44192</v>
      </c>
      <c r="N90" s="198">
        <v>0</v>
      </c>
      <c r="O90" s="198">
        <v>0</v>
      </c>
      <c r="P90" s="200">
        <v>10.284654545454545</v>
      </c>
      <c r="Q90" s="200">
        <v>19.518931636363636</v>
      </c>
      <c r="R90" s="100">
        <v>43826</v>
      </c>
      <c r="S90" s="199">
        <v>10</v>
      </c>
      <c r="T90" s="199">
        <v>39</v>
      </c>
    </row>
    <row r="91" spans="13:20" x14ac:dyDescent="0.25">
      <c r="M91" s="82">
        <v>44193</v>
      </c>
      <c r="N91" s="198">
        <v>0</v>
      </c>
      <c r="O91" s="198">
        <v>0</v>
      </c>
      <c r="P91" s="200">
        <v>10.284654545454545</v>
      </c>
      <c r="Q91" s="200">
        <v>19.518931636363636</v>
      </c>
      <c r="R91" s="100">
        <v>43827</v>
      </c>
      <c r="S91" s="199">
        <v>10</v>
      </c>
      <c r="T91" s="199">
        <v>39</v>
      </c>
    </row>
    <row r="92" spans="13:20" x14ac:dyDescent="0.25">
      <c r="M92" s="82">
        <v>44194</v>
      </c>
      <c r="N92" s="198">
        <v>0</v>
      </c>
      <c r="O92" s="198">
        <v>0</v>
      </c>
      <c r="P92" s="200">
        <v>10.284654545454545</v>
      </c>
      <c r="Q92" s="200">
        <v>19.518931636363636</v>
      </c>
      <c r="R92" s="100">
        <v>43828</v>
      </c>
      <c r="S92" s="199">
        <v>10</v>
      </c>
      <c r="T92" s="199">
        <v>39</v>
      </c>
    </row>
    <row r="93" spans="13:20" x14ac:dyDescent="0.25">
      <c r="M93" s="82">
        <v>44195</v>
      </c>
      <c r="N93" s="198">
        <v>0</v>
      </c>
      <c r="O93" s="198">
        <v>0</v>
      </c>
      <c r="P93" s="200">
        <v>10.284654545454545</v>
      </c>
      <c r="Q93" s="200">
        <v>19.518931636363636</v>
      </c>
      <c r="R93" s="100">
        <v>43829</v>
      </c>
      <c r="S93" s="199">
        <v>10</v>
      </c>
      <c r="T93" s="199">
        <v>39</v>
      </c>
    </row>
    <row r="94" spans="13:20" x14ac:dyDescent="0.25">
      <c r="M94" s="82">
        <v>44196</v>
      </c>
      <c r="N94" s="198">
        <v>0</v>
      </c>
      <c r="O94" s="198">
        <v>0</v>
      </c>
      <c r="P94" s="200">
        <v>10.284654545454545</v>
      </c>
      <c r="Q94" s="200">
        <v>19.518931636363636</v>
      </c>
      <c r="R94" s="100">
        <v>43830</v>
      </c>
      <c r="S94" s="199">
        <v>10</v>
      </c>
      <c r="T94" s="199">
        <v>39</v>
      </c>
    </row>
    <row r="95" spans="13:20" x14ac:dyDescent="0.25">
      <c r="M95" s="82">
        <v>44197</v>
      </c>
      <c r="N95" s="198">
        <v>0</v>
      </c>
      <c r="O95" s="198">
        <v>0</v>
      </c>
      <c r="P95" s="200">
        <v>10.284654545454545</v>
      </c>
      <c r="Q95" s="200">
        <v>19.518931636363636</v>
      </c>
      <c r="R95" s="100">
        <v>43831</v>
      </c>
      <c r="S95" s="200">
        <v>19.250568000000001</v>
      </c>
      <c r="T95" s="199">
        <v>39</v>
      </c>
    </row>
    <row r="96" spans="13:20" x14ac:dyDescent="0.25">
      <c r="M96" s="82">
        <v>44198</v>
      </c>
      <c r="N96" s="198">
        <v>0</v>
      </c>
      <c r="O96" s="198">
        <v>0</v>
      </c>
      <c r="P96" s="200">
        <v>10.284654545454545</v>
      </c>
      <c r="Q96" s="200">
        <v>19.518931636363636</v>
      </c>
      <c r="R96" s="100">
        <v>43832</v>
      </c>
      <c r="S96" s="200">
        <v>19.250568000000001</v>
      </c>
      <c r="T96" s="199">
        <v>39</v>
      </c>
    </row>
    <row r="97" spans="13:20" x14ac:dyDescent="0.25">
      <c r="M97" s="82">
        <v>44199</v>
      </c>
      <c r="N97" s="198">
        <v>0</v>
      </c>
      <c r="O97" s="198">
        <v>0</v>
      </c>
      <c r="P97" s="200">
        <v>10.284654545454545</v>
      </c>
      <c r="Q97" s="200">
        <v>19.518931636363636</v>
      </c>
      <c r="R97" s="100">
        <v>43833</v>
      </c>
      <c r="S97" s="200">
        <v>19.250568000000001</v>
      </c>
      <c r="T97" s="199">
        <v>39</v>
      </c>
    </row>
    <row r="98" spans="13:20" x14ac:dyDescent="0.25">
      <c r="M98" s="82">
        <v>44200</v>
      </c>
      <c r="N98" s="198">
        <v>0</v>
      </c>
      <c r="O98" s="198">
        <v>0</v>
      </c>
      <c r="P98" s="200">
        <v>10.284654545454545</v>
      </c>
      <c r="Q98" s="200">
        <v>19.518931636363636</v>
      </c>
      <c r="R98" s="100">
        <v>43834</v>
      </c>
      <c r="S98" s="200">
        <v>19.250568000000001</v>
      </c>
      <c r="T98" s="199">
        <v>39</v>
      </c>
    </row>
    <row r="99" spans="13:20" x14ac:dyDescent="0.25">
      <c r="M99" s="82">
        <v>44201</v>
      </c>
      <c r="N99" s="198">
        <v>0</v>
      </c>
      <c r="O99" s="198">
        <v>0</v>
      </c>
      <c r="P99" s="200">
        <v>10.284654545454545</v>
      </c>
      <c r="Q99" s="200">
        <v>19.518931636363636</v>
      </c>
      <c r="R99" s="100">
        <v>43835</v>
      </c>
      <c r="S99" s="200">
        <v>19.250568000000001</v>
      </c>
      <c r="T99" s="199">
        <v>39</v>
      </c>
    </row>
    <row r="100" spans="13:20" x14ac:dyDescent="0.25">
      <c r="M100" s="82">
        <v>44202</v>
      </c>
      <c r="N100" s="198">
        <v>0</v>
      </c>
      <c r="O100" s="198">
        <v>0</v>
      </c>
      <c r="P100" s="200">
        <v>10.284654545454545</v>
      </c>
      <c r="Q100" s="200">
        <v>19.518931636363636</v>
      </c>
      <c r="R100" s="100">
        <v>43836</v>
      </c>
      <c r="S100" s="200">
        <v>19.250568000000001</v>
      </c>
      <c r="T100" s="199">
        <v>39</v>
      </c>
    </row>
    <row r="101" spans="13:20" x14ac:dyDescent="0.25">
      <c r="M101" s="82">
        <v>44203</v>
      </c>
      <c r="N101" s="198">
        <v>0</v>
      </c>
      <c r="O101" s="198">
        <v>0</v>
      </c>
      <c r="P101" s="200">
        <v>10.284654545454545</v>
      </c>
      <c r="Q101" s="200">
        <v>19.518931636363636</v>
      </c>
      <c r="R101" s="100">
        <v>43837</v>
      </c>
      <c r="S101" s="200">
        <v>19.250568000000001</v>
      </c>
      <c r="T101" s="199">
        <v>39</v>
      </c>
    </row>
    <row r="102" spans="13:20" x14ac:dyDescent="0.25">
      <c r="M102" s="82">
        <v>44204</v>
      </c>
      <c r="N102" s="198">
        <v>0</v>
      </c>
      <c r="O102" s="198">
        <v>0</v>
      </c>
      <c r="P102" s="200">
        <v>10.284654545454545</v>
      </c>
      <c r="Q102" s="200">
        <v>19.518931636363636</v>
      </c>
      <c r="R102" s="100">
        <v>43838</v>
      </c>
      <c r="S102" s="200">
        <v>19.250568000000001</v>
      </c>
      <c r="T102" s="199">
        <v>39</v>
      </c>
    </row>
    <row r="103" spans="13:20" x14ac:dyDescent="0.25">
      <c r="M103" s="82">
        <v>44205</v>
      </c>
      <c r="N103" s="198">
        <v>0</v>
      </c>
      <c r="O103" s="198">
        <v>0</v>
      </c>
      <c r="P103" s="200">
        <v>10.284654545454545</v>
      </c>
      <c r="Q103" s="200">
        <v>19.518931636363636</v>
      </c>
      <c r="R103" s="100">
        <v>43839</v>
      </c>
      <c r="S103" s="200">
        <v>19.250568000000001</v>
      </c>
      <c r="T103" s="199">
        <v>39</v>
      </c>
    </row>
    <row r="104" spans="13:20" x14ac:dyDescent="0.25">
      <c r="M104" s="82">
        <v>44206</v>
      </c>
      <c r="N104" s="198">
        <v>0</v>
      </c>
      <c r="O104" s="198">
        <v>0</v>
      </c>
      <c r="P104" s="200">
        <v>10.284654545454545</v>
      </c>
      <c r="Q104" s="200">
        <v>19.518931636363636</v>
      </c>
      <c r="R104" s="100">
        <v>43840</v>
      </c>
      <c r="S104" s="200">
        <v>19.250568000000001</v>
      </c>
      <c r="T104" s="199">
        <v>39</v>
      </c>
    </row>
    <row r="105" spans="13:20" x14ac:dyDescent="0.25">
      <c r="M105" s="82">
        <v>44207</v>
      </c>
      <c r="N105" s="198">
        <v>0</v>
      </c>
      <c r="O105" s="198">
        <v>0</v>
      </c>
      <c r="P105" s="200">
        <v>10.284654545454545</v>
      </c>
      <c r="Q105" s="200">
        <v>19.518931636363636</v>
      </c>
      <c r="R105" s="100">
        <v>43841</v>
      </c>
      <c r="S105" s="200">
        <v>19.250568000000001</v>
      </c>
      <c r="T105" s="199">
        <v>39</v>
      </c>
    </row>
    <row r="106" spans="13:20" x14ac:dyDescent="0.25">
      <c r="M106" s="82">
        <v>44208</v>
      </c>
      <c r="N106" s="198">
        <v>0</v>
      </c>
      <c r="O106" s="198">
        <v>0</v>
      </c>
      <c r="P106" s="200">
        <v>10.284654545454545</v>
      </c>
      <c r="Q106" s="200">
        <v>19.518931636363636</v>
      </c>
      <c r="R106" s="100">
        <v>43842</v>
      </c>
      <c r="S106" s="200">
        <v>19.250568000000001</v>
      </c>
      <c r="T106" s="199">
        <v>39</v>
      </c>
    </row>
    <row r="107" spans="13:20" x14ac:dyDescent="0.25">
      <c r="M107" s="82">
        <v>44209</v>
      </c>
      <c r="N107" s="198">
        <v>0</v>
      </c>
      <c r="O107" s="198">
        <v>0</v>
      </c>
      <c r="P107" s="200">
        <v>10.284654545454545</v>
      </c>
      <c r="Q107" s="200">
        <v>19.518931636363636</v>
      </c>
      <c r="R107" s="100">
        <v>43843</v>
      </c>
      <c r="S107" s="200">
        <v>19.250568000000001</v>
      </c>
      <c r="T107" s="199">
        <v>39</v>
      </c>
    </row>
    <row r="108" spans="13:20" x14ac:dyDescent="0.25">
      <c r="M108" s="82">
        <v>44210</v>
      </c>
      <c r="N108" s="198">
        <v>0</v>
      </c>
      <c r="O108" s="198">
        <v>0</v>
      </c>
      <c r="P108" s="200">
        <v>10.284654545454545</v>
      </c>
      <c r="Q108" s="200">
        <v>19.518931636363636</v>
      </c>
      <c r="R108" s="100">
        <v>43844</v>
      </c>
      <c r="S108" s="200">
        <v>19.250568000000001</v>
      </c>
      <c r="T108" s="199">
        <v>39</v>
      </c>
    </row>
    <row r="109" spans="13:20" x14ac:dyDescent="0.25">
      <c r="M109" s="82">
        <v>44211</v>
      </c>
      <c r="N109" s="198">
        <v>0</v>
      </c>
      <c r="O109" s="198">
        <v>0</v>
      </c>
      <c r="P109" s="200">
        <v>10.284654545454545</v>
      </c>
      <c r="Q109" s="200">
        <v>19.518931636363636</v>
      </c>
      <c r="R109" s="100">
        <v>43845</v>
      </c>
      <c r="S109" s="200">
        <v>19.250568000000001</v>
      </c>
      <c r="T109" s="199">
        <v>39</v>
      </c>
    </row>
    <row r="110" spans="13:20" x14ac:dyDescent="0.25">
      <c r="M110" s="82">
        <v>44212</v>
      </c>
      <c r="N110" s="198">
        <v>0</v>
      </c>
      <c r="O110" s="198">
        <v>0</v>
      </c>
      <c r="P110" s="200">
        <v>10.284654545454545</v>
      </c>
      <c r="Q110" s="200">
        <v>19.518931636363636</v>
      </c>
      <c r="R110" s="100">
        <v>43846</v>
      </c>
      <c r="S110" s="200">
        <v>19.250568000000001</v>
      </c>
      <c r="T110" s="199">
        <v>39</v>
      </c>
    </row>
    <row r="111" spans="13:20" x14ac:dyDescent="0.25">
      <c r="M111" s="82">
        <v>44213</v>
      </c>
      <c r="N111" s="198">
        <v>0</v>
      </c>
      <c r="O111" s="198">
        <v>0</v>
      </c>
      <c r="P111" s="200">
        <v>10.284654545454545</v>
      </c>
      <c r="Q111" s="200">
        <v>19.518931636363636</v>
      </c>
      <c r="R111" s="100">
        <v>43847</v>
      </c>
      <c r="S111" s="200">
        <v>19.250568000000001</v>
      </c>
      <c r="T111" s="199">
        <v>39</v>
      </c>
    </row>
    <row r="112" spans="13:20" x14ac:dyDescent="0.25">
      <c r="M112" s="82">
        <v>44214</v>
      </c>
      <c r="N112" s="198">
        <v>0</v>
      </c>
      <c r="O112" s="198">
        <v>0</v>
      </c>
      <c r="P112" s="200">
        <v>10.284654545454545</v>
      </c>
      <c r="Q112" s="200">
        <v>19.518931636363636</v>
      </c>
      <c r="R112" s="100">
        <v>43848</v>
      </c>
      <c r="S112" s="200">
        <v>19.250568000000001</v>
      </c>
      <c r="T112" s="199">
        <v>39</v>
      </c>
    </row>
    <row r="113" spans="13:20" x14ac:dyDescent="0.25">
      <c r="M113" s="82">
        <v>44215</v>
      </c>
      <c r="N113" s="198">
        <v>0</v>
      </c>
      <c r="O113" s="198">
        <v>0</v>
      </c>
      <c r="P113" s="200">
        <v>10.284654545454545</v>
      </c>
      <c r="Q113" s="200">
        <v>19.518931636363636</v>
      </c>
      <c r="R113" s="100">
        <v>43849</v>
      </c>
      <c r="S113" s="200">
        <v>19.250568000000001</v>
      </c>
      <c r="T113" s="199">
        <v>39</v>
      </c>
    </row>
    <row r="114" spans="13:20" x14ac:dyDescent="0.25">
      <c r="M114" s="82">
        <v>44216</v>
      </c>
      <c r="N114" s="198">
        <v>0</v>
      </c>
      <c r="O114" s="198">
        <v>0</v>
      </c>
      <c r="P114" s="200">
        <v>10.284654545454545</v>
      </c>
      <c r="Q114" s="200">
        <v>19.518931636363636</v>
      </c>
      <c r="R114" s="100">
        <v>43850</v>
      </c>
      <c r="S114" s="200">
        <v>19.250568000000001</v>
      </c>
      <c r="T114" s="199">
        <v>39</v>
      </c>
    </row>
    <row r="115" spans="13:20" x14ac:dyDescent="0.25">
      <c r="M115" s="82">
        <v>44217</v>
      </c>
      <c r="N115" s="198">
        <v>0</v>
      </c>
      <c r="O115" s="198">
        <v>0.23599999999999999</v>
      </c>
      <c r="P115" s="200">
        <v>10.284654545454545</v>
      </c>
      <c r="Q115" s="200">
        <v>19.518931636363636</v>
      </c>
      <c r="R115" s="100">
        <v>43851</v>
      </c>
      <c r="S115" s="200">
        <v>19.250568000000001</v>
      </c>
      <c r="T115" s="199">
        <v>39</v>
      </c>
    </row>
    <row r="116" spans="13:20" x14ac:dyDescent="0.25">
      <c r="M116" s="82">
        <v>44218</v>
      </c>
      <c r="N116" s="198">
        <v>0</v>
      </c>
      <c r="O116" s="198">
        <v>0</v>
      </c>
      <c r="P116" s="200">
        <v>10.284654545454545</v>
      </c>
      <c r="Q116" s="200">
        <v>19.518931636363636</v>
      </c>
      <c r="R116" s="100">
        <v>43852</v>
      </c>
      <c r="S116" s="200">
        <v>19.250568000000001</v>
      </c>
      <c r="T116" s="199">
        <v>39</v>
      </c>
    </row>
    <row r="117" spans="13:20" x14ac:dyDescent="0.25">
      <c r="M117" s="82">
        <v>44219</v>
      </c>
      <c r="N117" s="198">
        <v>0</v>
      </c>
      <c r="O117" s="198">
        <v>0</v>
      </c>
      <c r="P117" s="200">
        <v>10.284654545454545</v>
      </c>
      <c r="Q117" s="200">
        <v>19.518931636363636</v>
      </c>
      <c r="R117" s="100">
        <v>43853</v>
      </c>
      <c r="S117" s="200">
        <v>19.250568000000001</v>
      </c>
      <c r="T117" s="199">
        <v>39</v>
      </c>
    </row>
    <row r="118" spans="13:20" x14ac:dyDescent="0.25">
      <c r="M118" s="82">
        <v>44220</v>
      </c>
      <c r="N118" s="198">
        <v>0</v>
      </c>
      <c r="O118" s="198">
        <v>0</v>
      </c>
      <c r="P118" s="200">
        <v>10.284654545454545</v>
      </c>
      <c r="Q118" s="200">
        <v>19.518931636363636</v>
      </c>
      <c r="R118" s="100">
        <v>43854</v>
      </c>
      <c r="S118" s="200">
        <v>19.250568000000001</v>
      </c>
      <c r="T118" s="199">
        <v>39</v>
      </c>
    </row>
    <row r="119" spans="13:20" x14ac:dyDescent="0.25">
      <c r="M119" s="82">
        <v>44221</v>
      </c>
      <c r="N119" s="198">
        <v>0</v>
      </c>
      <c r="O119" s="198">
        <v>0</v>
      </c>
      <c r="P119" s="200">
        <v>10.284654545454545</v>
      </c>
      <c r="Q119" s="200">
        <v>19.518931636363636</v>
      </c>
      <c r="R119" s="100">
        <v>43855</v>
      </c>
      <c r="S119" s="200">
        <v>19.250568000000001</v>
      </c>
      <c r="T119" s="199">
        <v>39</v>
      </c>
    </row>
    <row r="120" spans="13:20" x14ac:dyDescent="0.25">
      <c r="M120" s="82">
        <v>44222</v>
      </c>
      <c r="N120" s="198">
        <v>0</v>
      </c>
      <c r="O120" s="198">
        <v>0</v>
      </c>
      <c r="P120" s="200">
        <v>10.284654545454545</v>
      </c>
      <c r="Q120" s="200">
        <v>19.518931636363636</v>
      </c>
      <c r="R120" s="100">
        <v>43856</v>
      </c>
      <c r="S120" s="200">
        <v>19.250568000000001</v>
      </c>
      <c r="T120" s="199">
        <v>39</v>
      </c>
    </row>
    <row r="121" spans="13:20" x14ac:dyDescent="0.25">
      <c r="M121" s="82">
        <v>44223</v>
      </c>
      <c r="N121" s="198">
        <v>0</v>
      </c>
      <c r="O121" s="198">
        <v>3.2610000000000001</v>
      </c>
      <c r="P121" s="200">
        <v>10.284654545454545</v>
      </c>
      <c r="Q121" s="200">
        <v>19.518931636363636</v>
      </c>
      <c r="R121" s="100">
        <v>43857</v>
      </c>
      <c r="S121" s="200">
        <v>19.250568000000001</v>
      </c>
      <c r="T121" s="199">
        <v>39</v>
      </c>
    </row>
    <row r="122" spans="13:20" x14ac:dyDescent="0.25">
      <c r="M122" s="82">
        <v>44224</v>
      </c>
      <c r="N122" s="198">
        <v>0</v>
      </c>
      <c r="O122" s="198">
        <v>6.2539999999999996</v>
      </c>
      <c r="P122" s="200">
        <v>10.284654545454545</v>
      </c>
      <c r="Q122" s="200">
        <v>19.518931636363636</v>
      </c>
      <c r="R122" s="100">
        <v>43858</v>
      </c>
      <c r="S122" s="200">
        <v>19.250568000000001</v>
      </c>
      <c r="T122" s="199">
        <v>39</v>
      </c>
    </row>
    <row r="123" spans="13:20" x14ac:dyDescent="0.25">
      <c r="M123" s="82">
        <v>44225</v>
      </c>
      <c r="N123" s="198">
        <v>0</v>
      </c>
      <c r="O123" s="198">
        <v>3.19</v>
      </c>
      <c r="P123" s="200">
        <v>10.284654545454545</v>
      </c>
      <c r="Q123" s="200">
        <v>19.518931636363636</v>
      </c>
      <c r="R123" s="100">
        <v>43859</v>
      </c>
      <c r="S123" s="200">
        <v>19.250568000000001</v>
      </c>
      <c r="T123" s="199">
        <v>39</v>
      </c>
    </row>
    <row r="124" spans="13:20" x14ac:dyDescent="0.25">
      <c r="M124" s="82">
        <v>44226</v>
      </c>
      <c r="N124" s="198">
        <v>0</v>
      </c>
      <c r="O124" s="198">
        <v>0</v>
      </c>
      <c r="P124" s="200">
        <v>10.284654545454545</v>
      </c>
      <c r="Q124" s="200">
        <v>19.518931636363636</v>
      </c>
      <c r="R124" s="100">
        <v>43860</v>
      </c>
      <c r="S124" s="200">
        <v>19.250568000000001</v>
      </c>
      <c r="T124" s="199">
        <v>39</v>
      </c>
    </row>
    <row r="125" spans="13:20" x14ac:dyDescent="0.25">
      <c r="M125" s="82">
        <v>44227</v>
      </c>
      <c r="N125" s="198">
        <v>0</v>
      </c>
      <c r="O125" s="198">
        <v>1.151</v>
      </c>
      <c r="P125" s="200">
        <v>10.284654545454545</v>
      </c>
      <c r="Q125" s="200">
        <v>19.518931636363636</v>
      </c>
      <c r="R125" s="100">
        <v>43861</v>
      </c>
      <c r="S125" s="200">
        <v>19.250568000000001</v>
      </c>
      <c r="T125" s="199">
        <v>39</v>
      </c>
    </row>
    <row r="126" spans="13:20" x14ac:dyDescent="0.25">
      <c r="M126" s="82">
        <v>44228</v>
      </c>
      <c r="N126" s="198">
        <v>0</v>
      </c>
      <c r="O126" s="198">
        <v>1.208</v>
      </c>
      <c r="P126" s="200">
        <v>10.284654545454545</v>
      </c>
      <c r="Q126" s="200">
        <v>19.518931636363636</v>
      </c>
      <c r="R126" s="100">
        <v>43862</v>
      </c>
      <c r="S126" s="200">
        <v>19.250568000000001</v>
      </c>
      <c r="T126" s="199">
        <v>39</v>
      </c>
    </row>
    <row r="127" spans="13:20" x14ac:dyDescent="0.25">
      <c r="M127" s="82">
        <v>44229</v>
      </c>
      <c r="N127" s="198">
        <v>0</v>
      </c>
      <c r="O127" s="198">
        <v>0.55600000000000005</v>
      </c>
      <c r="P127" s="200">
        <v>10.284654545454545</v>
      </c>
      <c r="Q127" s="200">
        <v>19.518931636363636</v>
      </c>
      <c r="R127" s="100">
        <v>43863</v>
      </c>
      <c r="S127" s="200">
        <v>19.250568000000001</v>
      </c>
      <c r="T127" s="199">
        <v>39</v>
      </c>
    </row>
    <row r="128" spans="13:20" x14ac:dyDescent="0.25">
      <c r="M128" s="82">
        <v>44230</v>
      </c>
      <c r="N128" s="198">
        <v>0</v>
      </c>
      <c r="O128" s="198">
        <v>0</v>
      </c>
      <c r="P128" s="200">
        <v>10.284654545454545</v>
      </c>
      <c r="Q128" s="200">
        <v>19.518931636363636</v>
      </c>
      <c r="R128" s="100">
        <v>43864</v>
      </c>
      <c r="S128" s="200">
        <v>19.250568000000001</v>
      </c>
      <c r="T128" s="199">
        <v>39</v>
      </c>
    </row>
    <row r="129" spans="13:20" x14ac:dyDescent="0.25">
      <c r="M129" s="82">
        <v>44231</v>
      </c>
      <c r="N129" s="198">
        <v>2E-3</v>
      </c>
      <c r="O129" s="198">
        <v>0</v>
      </c>
      <c r="P129" s="200">
        <v>10.284654545454545</v>
      </c>
      <c r="Q129" s="200">
        <v>19.518931636363636</v>
      </c>
      <c r="R129" s="100">
        <v>43865</v>
      </c>
      <c r="S129" s="200">
        <v>19.250568000000001</v>
      </c>
      <c r="T129" s="199">
        <v>39</v>
      </c>
    </row>
    <row r="130" spans="13:20" x14ac:dyDescent="0.25">
      <c r="M130" s="82">
        <v>44232</v>
      </c>
      <c r="N130" s="198">
        <v>0</v>
      </c>
      <c r="O130" s="198">
        <v>0</v>
      </c>
      <c r="P130" s="200">
        <v>10.284654545454545</v>
      </c>
      <c r="Q130" s="200">
        <v>19.518931636363636</v>
      </c>
      <c r="R130" s="100">
        <v>43866</v>
      </c>
      <c r="S130" s="200">
        <v>19.250568000000001</v>
      </c>
      <c r="T130" s="199">
        <v>39</v>
      </c>
    </row>
    <row r="131" spans="13:20" x14ac:dyDescent="0.25">
      <c r="M131" s="82">
        <v>44233</v>
      </c>
      <c r="N131" s="198">
        <v>0</v>
      </c>
      <c r="O131" s="198">
        <v>0</v>
      </c>
      <c r="P131" s="200">
        <v>10.284654545454545</v>
      </c>
      <c r="Q131" s="200">
        <v>19.518931636363636</v>
      </c>
      <c r="R131" s="100">
        <v>43867</v>
      </c>
      <c r="S131" s="200">
        <v>19.250568000000001</v>
      </c>
      <c r="T131" s="199">
        <v>39</v>
      </c>
    </row>
    <row r="132" spans="13:20" x14ac:dyDescent="0.25">
      <c r="M132" s="82">
        <v>44234</v>
      </c>
      <c r="N132" s="198">
        <v>0</v>
      </c>
      <c r="O132" s="198">
        <v>0</v>
      </c>
      <c r="P132" s="200">
        <v>10.284654545454545</v>
      </c>
      <c r="Q132" s="200">
        <v>19.518931636363636</v>
      </c>
      <c r="R132" s="100">
        <v>43868</v>
      </c>
      <c r="S132" s="200">
        <v>19.250568000000001</v>
      </c>
      <c r="T132" s="199">
        <v>39</v>
      </c>
    </row>
    <row r="133" spans="13:20" x14ac:dyDescent="0.25">
      <c r="M133" s="82">
        <v>44235</v>
      </c>
      <c r="N133" s="198">
        <v>0</v>
      </c>
      <c r="O133" s="198">
        <v>0</v>
      </c>
      <c r="P133" s="200">
        <v>10.284654545454545</v>
      </c>
      <c r="Q133" s="200">
        <v>19.518931636363636</v>
      </c>
      <c r="R133" s="100">
        <v>43869</v>
      </c>
      <c r="S133" s="200">
        <v>19.250568000000001</v>
      </c>
      <c r="T133" s="199">
        <v>39</v>
      </c>
    </row>
    <row r="134" spans="13:20" x14ac:dyDescent="0.25">
      <c r="M134" s="82">
        <v>44236</v>
      </c>
      <c r="N134" s="198">
        <v>0</v>
      </c>
      <c r="O134" s="198">
        <v>0</v>
      </c>
      <c r="P134" s="200">
        <v>10.284654545454545</v>
      </c>
      <c r="Q134" s="200">
        <v>19.518931636363636</v>
      </c>
      <c r="R134" s="100">
        <v>43870</v>
      </c>
      <c r="S134" s="200">
        <v>19.250568000000001</v>
      </c>
      <c r="T134" s="199">
        <v>39</v>
      </c>
    </row>
    <row r="135" spans="13:20" x14ac:dyDescent="0.25">
      <c r="M135" s="82">
        <v>44237</v>
      </c>
      <c r="N135" s="198">
        <v>0</v>
      </c>
      <c r="O135" s="198">
        <v>0</v>
      </c>
      <c r="P135" s="200">
        <v>10.284654545454545</v>
      </c>
      <c r="Q135" s="200">
        <v>19.518931636363636</v>
      </c>
      <c r="R135" s="100">
        <v>43871</v>
      </c>
      <c r="S135" s="200">
        <v>19.250568000000001</v>
      </c>
      <c r="T135" s="199">
        <v>39</v>
      </c>
    </row>
    <row r="136" spans="13:20" x14ac:dyDescent="0.25">
      <c r="M136" s="82">
        <v>44238</v>
      </c>
      <c r="N136" s="198">
        <v>0</v>
      </c>
      <c r="O136" s="198">
        <v>0</v>
      </c>
      <c r="P136" s="200">
        <v>10.284654545454545</v>
      </c>
      <c r="Q136" s="200">
        <v>19.518931636363636</v>
      </c>
      <c r="R136" s="100">
        <v>43872</v>
      </c>
      <c r="S136" s="200">
        <v>19.250568000000001</v>
      </c>
      <c r="T136" s="199">
        <v>39</v>
      </c>
    </row>
    <row r="137" spans="13:20" x14ac:dyDescent="0.25">
      <c r="M137" s="82">
        <v>44239</v>
      </c>
      <c r="N137" s="198">
        <v>0</v>
      </c>
      <c r="O137" s="198">
        <v>0</v>
      </c>
      <c r="P137" s="200">
        <v>10.284654545454545</v>
      </c>
      <c r="Q137" s="200">
        <v>19.518931636363636</v>
      </c>
      <c r="R137" s="100">
        <v>43873</v>
      </c>
      <c r="S137" s="200">
        <v>19.250568000000001</v>
      </c>
      <c r="T137" s="199">
        <v>39</v>
      </c>
    </row>
    <row r="138" spans="13:20" x14ac:dyDescent="0.25">
      <c r="M138" s="82">
        <v>44240</v>
      </c>
      <c r="N138" s="198">
        <v>0</v>
      </c>
      <c r="O138" s="198">
        <v>0</v>
      </c>
      <c r="P138" s="200">
        <v>10.284654545454545</v>
      </c>
      <c r="Q138" s="200">
        <v>19.518931636363636</v>
      </c>
      <c r="R138" s="100">
        <v>43874</v>
      </c>
      <c r="S138" s="200">
        <v>19.250568000000001</v>
      </c>
      <c r="T138" s="199">
        <v>39</v>
      </c>
    </row>
    <row r="139" spans="13:20" x14ac:dyDescent="0.25">
      <c r="M139" s="82">
        <v>44241</v>
      </c>
      <c r="N139" s="198">
        <v>0</v>
      </c>
      <c r="O139" s="198">
        <v>0</v>
      </c>
      <c r="P139" s="200">
        <v>10.284654545454545</v>
      </c>
      <c r="Q139" s="200">
        <v>19.518931636363636</v>
      </c>
      <c r="R139" s="100">
        <v>43875</v>
      </c>
      <c r="S139" s="200">
        <v>19.250568000000001</v>
      </c>
      <c r="T139" s="199">
        <v>39</v>
      </c>
    </row>
    <row r="140" spans="13:20" x14ac:dyDescent="0.25">
      <c r="M140" s="82">
        <v>44242</v>
      </c>
      <c r="N140" s="198">
        <v>0</v>
      </c>
      <c r="O140" s="198">
        <v>0</v>
      </c>
      <c r="P140" s="200">
        <v>10.284654545454545</v>
      </c>
      <c r="Q140" s="200">
        <v>19.518931636363636</v>
      </c>
      <c r="R140" s="100">
        <v>43876</v>
      </c>
      <c r="S140" s="200">
        <v>19.250568000000001</v>
      </c>
      <c r="T140" s="199">
        <v>39</v>
      </c>
    </row>
    <row r="141" spans="13:20" x14ac:dyDescent="0.25">
      <c r="M141" s="82">
        <v>44243</v>
      </c>
      <c r="N141" s="198">
        <v>0</v>
      </c>
      <c r="O141" s="198">
        <v>0</v>
      </c>
      <c r="P141" s="200">
        <v>10.284654545454545</v>
      </c>
      <c r="Q141" s="200">
        <v>19.518931636363636</v>
      </c>
      <c r="R141" s="100">
        <v>43877</v>
      </c>
      <c r="S141" s="200">
        <v>19.250568000000001</v>
      </c>
      <c r="T141" s="199">
        <v>39</v>
      </c>
    </row>
    <row r="142" spans="13:20" x14ac:dyDescent="0.25">
      <c r="M142" s="82">
        <v>44244</v>
      </c>
      <c r="N142" s="198">
        <v>0</v>
      </c>
      <c r="O142" s="198">
        <v>0</v>
      </c>
      <c r="P142" s="200">
        <v>10.284654545454545</v>
      </c>
      <c r="Q142" s="200">
        <v>19.518931636363636</v>
      </c>
      <c r="R142" s="100">
        <v>43878</v>
      </c>
      <c r="S142" s="200">
        <v>19.250568000000001</v>
      </c>
      <c r="T142" s="199">
        <v>39</v>
      </c>
    </row>
    <row r="143" spans="13:20" x14ac:dyDescent="0.25">
      <c r="M143" s="82">
        <v>44245</v>
      </c>
      <c r="N143" s="198">
        <v>0</v>
      </c>
      <c r="O143" s="198">
        <v>0</v>
      </c>
      <c r="P143" s="200">
        <v>10.284654545454545</v>
      </c>
      <c r="Q143" s="200">
        <v>19.518931636363636</v>
      </c>
      <c r="R143" s="100">
        <v>43879</v>
      </c>
      <c r="S143" s="200">
        <v>19.250568000000001</v>
      </c>
      <c r="T143" s="199">
        <v>39</v>
      </c>
    </row>
    <row r="144" spans="13:20" x14ac:dyDescent="0.25">
      <c r="M144" s="82">
        <v>44246</v>
      </c>
      <c r="N144" s="198">
        <v>0</v>
      </c>
      <c r="O144" s="198">
        <v>2.41</v>
      </c>
      <c r="P144" s="200">
        <v>10.284654545454545</v>
      </c>
      <c r="Q144" s="200">
        <v>19.518931636363636</v>
      </c>
      <c r="R144" s="100">
        <v>43880</v>
      </c>
      <c r="S144" s="200">
        <v>19.250568000000001</v>
      </c>
      <c r="T144" s="199">
        <v>39</v>
      </c>
    </row>
    <row r="145" spans="13:20" x14ac:dyDescent="0.25">
      <c r="M145" s="82">
        <v>44247</v>
      </c>
      <c r="N145" s="198">
        <v>0</v>
      </c>
      <c r="O145" s="198">
        <v>0</v>
      </c>
      <c r="P145" s="200">
        <v>10.284654545454545</v>
      </c>
      <c r="Q145" s="200">
        <v>19.518931636363636</v>
      </c>
      <c r="R145" s="100">
        <v>43881</v>
      </c>
      <c r="S145" s="200">
        <v>19.250568000000001</v>
      </c>
      <c r="T145" s="199">
        <v>39</v>
      </c>
    </row>
    <row r="146" spans="13:20" x14ac:dyDescent="0.25">
      <c r="M146" s="82">
        <v>44248</v>
      </c>
      <c r="N146" s="198">
        <v>0</v>
      </c>
      <c r="O146" s="198">
        <v>0.216</v>
      </c>
      <c r="P146" s="200">
        <v>10.284654545454545</v>
      </c>
      <c r="Q146" s="200">
        <v>19.518931636363636</v>
      </c>
      <c r="R146" s="100">
        <v>43882</v>
      </c>
      <c r="S146" s="200">
        <v>19.250568000000001</v>
      </c>
      <c r="T146" s="199">
        <v>39</v>
      </c>
    </row>
    <row r="147" spans="13:20" x14ac:dyDescent="0.25">
      <c r="M147" s="82">
        <v>44249</v>
      </c>
      <c r="N147" s="198">
        <v>0</v>
      </c>
      <c r="O147" s="198">
        <v>0.41399999999999998</v>
      </c>
      <c r="P147" s="200">
        <v>10.284654545454545</v>
      </c>
      <c r="Q147" s="200">
        <v>19.518931636363636</v>
      </c>
      <c r="R147" s="100">
        <v>43883</v>
      </c>
      <c r="S147" s="200">
        <v>19.250568000000001</v>
      </c>
      <c r="T147" s="199">
        <v>39</v>
      </c>
    </row>
    <row r="148" spans="13:20" x14ac:dyDescent="0.25">
      <c r="M148" s="82">
        <v>44250</v>
      </c>
      <c r="N148" s="198">
        <v>0</v>
      </c>
      <c r="O148" s="198">
        <v>0</v>
      </c>
      <c r="P148" s="200">
        <v>10.284654545454545</v>
      </c>
      <c r="Q148" s="200">
        <v>19.518931636363636</v>
      </c>
      <c r="R148" s="100">
        <v>43884</v>
      </c>
      <c r="S148" s="200">
        <v>19.250568000000001</v>
      </c>
      <c r="T148" s="199">
        <v>39</v>
      </c>
    </row>
    <row r="149" spans="13:20" x14ac:dyDescent="0.25">
      <c r="M149" s="82">
        <v>44251</v>
      </c>
      <c r="N149" s="198">
        <v>0</v>
      </c>
      <c r="O149" s="198">
        <v>7.4580000000000002</v>
      </c>
      <c r="P149" s="200">
        <v>10.284654545454545</v>
      </c>
      <c r="Q149" s="200">
        <v>19.518931636363636</v>
      </c>
      <c r="R149" s="100">
        <v>43885</v>
      </c>
      <c r="S149" s="200">
        <v>19.250568000000001</v>
      </c>
      <c r="T149" s="199">
        <v>39</v>
      </c>
    </row>
    <row r="150" spans="13:20" x14ac:dyDescent="0.25">
      <c r="M150" s="82">
        <v>44252</v>
      </c>
      <c r="N150" s="198">
        <v>1.992</v>
      </c>
      <c r="O150" s="198">
        <v>8.0719999999999992</v>
      </c>
      <c r="P150" s="200">
        <v>10.284654545454545</v>
      </c>
      <c r="Q150" s="200">
        <v>19.518931636363636</v>
      </c>
      <c r="R150" s="100">
        <v>43886</v>
      </c>
      <c r="S150" s="200">
        <v>19.250568000000001</v>
      </c>
      <c r="T150" s="199">
        <v>39</v>
      </c>
    </row>
    <row r="151" spans="13:20" x14ac:dyDescent="0.25">
      <c r="M151" s="82">
        <v>44253</v>
      </c>
      <c r="N151" s="198">
        <v>0.72099999999999997</v>
      </c>
      <c r="O151" s="198">
        <v>15.689</v>
      </c>
      <c r="P151" s="200">
        <v>10.284654545454545</v>
      </c>
      <c r="Q151" s="200">
        <v>19.518931636363636</v>
      </c>
      <c r="R151" s="100">
        <v>43887</v>
      </c>
      <c r="S151" s="200">
        <v>19.250568000000001</v>
      </c>
      <c r="T151" s="199">
        <v>39</v>
      </c>
    </row>
    <row r="152" spans="13:20" x14ac:dyDescent="0.25">
      <c r="M152" s="82">
        <v>44254</v>
      </c>
      <c r="N152" s="198">
        <v>1.8420000000000001</v>
      </c>
      <c r="O152" s="198">
        <v>23.699000000000002</v>
      </c>
      <c r="P152" s="200">
        <v>10.284654545454545</v>
      </c>
      <c r="Q152" s="200">
        <v>19.518931636363636</v>
      </c>
      <c r="R152" s="100">
        <v>43888</v>
      </c>
      <c r="S152" s="200">
        <v>19.250568000000001</v>
      </c>
      <c r="T152" s="199">
        <v>39</v>
      </c>
    </row>
    <row r="153" spans="13:20" x14ac:dyDescent="0.25">
      <c r="M153" s="82">
        <v>44255</v>
      </c>
      <c r="N153" s="198">
        <v>1.179</v>
      </c>
      <c r="O153" s="198">
        <v>8.3480000000000008</v>
      </c>
      <c r="P153" s="200">
        <v>10.284654545454545</v>
      </c>
      <c r="Q153" s="200">
        <v>19.518931636363636</v>
      </c>
      <c r="R153" s="100">
        <v>43889</v>
      </c>
      <c r="S153" s="200">
        <v>19.250568000000001</v>
      </c>
      <c r="T153" s="199">
        <v>39</v>
      </c>
    </row>
    <row r="154" spans="13:20" x14ac:dyDescent="0.25">
      <c r="M154" s="82">
        <v>44256</v>
      </c>
      <c r="N154" s="198">
        <v>2.109</v>
      </c>
      <c r="O154" s="198">
        <v>2.883</v>
      </c>
      <c r="P154" s="200">
        <v>10.284654545454545</v>
      </c>
      <c r="Q154" s="200">
        <v>19.518931636363636</v>
      </c>
      <c r="R154" s="100">
        <v>43890</v>
      </c>
      <c r="S154" s="200">
        <v>19.250568000000001</v>
      </c>
      <c r="T154" s="199">
        <v>39</v>
      </c>
    </row>
    <row r="155" spans="13:20" x14ac:dyDescent="0.25">
      <c r="M155" s="82">
        <v>44257</v>
      </c>
      <c r="N155" s="198">
        <v>5.7000000000000002E-2</v>
      </c>
      <c r="O155" s="198">
        <v>4.4320000000000004</v>
      </c>
      <c r="P155" s="200">
        <v>10.284654545454545</v>
      </c>
      <c r="Q155" s="200">
        <v>19.518931636363636</v>
      </c>
      <c r="R155" s="100">
        <v>43891</v>
      </c>
      <c r="S155" s="200">
        <v>19.250568000000001</v>
      </c>
      <c r="T155" s="199">
        <v>20</v>
      </c>
    </row>
    <row r="156" spans="13:20" x14ac:dyDescent="0.25">
      <c r="M156" s="82">
        <v>44258</v>
      </c>
      <c r="N156" s="198">
        <v>0.38400000000000001</v>
      </c>
      <c r="O156" s="198">
        <v>1.06</v>
      </c>
      <c r="P156" s="200">
        <v>10.284654545454545</v>
      </c>
      <c r="Q156" s="200">
        <v>19.518931636363636</v>
      </c>
      <c r="R156" s="100">
        <v>43892</v>
      </c>
      <c r="S156" s="200">
        <v>19.250568000000001</v>
      </c>
      <c r="T156" s="199">
        <v>20</v>
      </c>
    </row>
    <row r="157" spans="13:20" x14ac:dyDescent="0.25">
      <c r="M157" s="82">
        <v>44259</v>
      </c>
      <c r="N157" s="198">
        <v>0</v>
      </c>
      <c r="O157" s="198">
        <v>2.8660000000000001</v>
      </c>
      <c r="P157" s="200">
        <v>10.284654545454545</v>
      </c>
      <c r="Q157" s="200">
        <v>19.518931636363636</v>
      </c>
      <c r="R157" s="100">
        <v>43893</v>
      </c>
      <c r="S157" s="200">
        <v>19.250568000000001</v>
      </c>
      <c r="T157" s="199">
        <v>20</v>
      </c>
    </row>
    <row r="158" spans="13:20" x14ac:dyDescent="0.25">
      <c r="M158" s="82">
        <v>44260</v>
      </c>
      <c r="N158" s="198">
        <v>0</v>
      </c>
      <c r="O158" s="198">
        <v>3.0649999999999999</v>
      </c>
      <c r="P158" s="200">
        <v>10.284654545454545</v>
      </c>
      <c r="Q158" s="200">
        <v>19.518931636363636</v>
      </c>
      <c r="R158" s="100">
        <v>43894</v>
      </c>
      <c r="S158" s="200">
        <v>19.250568000000001</v>
      </c>
      <c r="T158" s="199">
        <v>20</v>
      </c>
    </row>
    <row r="159" spans="13:20" x14ac:dyDescent="0.25">
      <c r="M159" s="82">
        <v>44261</v>
      </c>
      <c r="N159" s="198">
        <v>0</v>
      </c>
      <c r="O159" s="198">
        <v>3.3039999999999998</v>
      </c>
      <c r="P159" s="200">
        <v>10.284654545454545</v>
      </c>
      <c r="Q159" s="200">
        <v>19.518931636363636</v>
      </c>
      <c r="R159" s="100">
        <v>43895</v>
      </c>
      <c r="S159" s="200">
        <v>19.250568000000001</v>
      </c>
      <c r="T159" s="199">
        <v>20</v>
      </c>
    </row>
    <row r="160" spans="13:20" x14ac:dyDescent="0.25">
      <c r="M160" s="82">
        <v>44262</v>
      </c>
      <c r="N160" s="198">
        <v>4.4400000000000004</v>
      </c>
      <c r="O160" s="198">
        <v>0.26</v>
      </c>
      <c r="P160" s="200">
        <v>10.284654545454545</v>
      </c>
      <c r="Q160" s="200">
        <v>19.518931636363636</v>
      </c>
      <c r="R160" s="100">
        <v>43896</v>
      </c>
      <c r="S160" s="200">
        <v>19.250568000000001</v>
      </c>
      <c r="T160" s="199">
        <v>20</v>
      </c>
    </row>
    <row r="161" spans="13:20" x14ac:dyDescent="0.25">
      <c r="M161" s="82">
        <v>44263</v>
      </c>
      <c r="N161" s="198">
        <v>0</v>
      </c>
      <c r="O161" s="198">
        <v>0</v>
      </c>
      <c r="P161" s="200">
        <v>10.284654545454545</v>
      </c>
      <c r="Q161" s="200">
        <v>19.518931636363636</v>
      </c>
      <c r="R161" s="100">
        <v>43897</v>
      </c>
      <c r="S161" s="200">
        <v>19.250568000000001</v>
      </c>
      <c r="T161" s="199">
        <v>20</v>
      </c>
    </row>
    <row r="162" spans="13:20" x14ac:dyDescent="0.25">
      <c r="M162" s="82">
        <v>44264</v>
      </c>
      <c r="N162" s="198">
        <v>0</v>
      </c>
      <c r="O162" s="198">
        <v>0</v>
      </c>
      <c r="P162" s="200">
        <v>10.284654545454545</v>
      </c>
      <c r="Q162" s="200">
        <v>19.518931636363636</v>
      </c>
      <c r="R162" s="100">
        <v>43898</v>
      </c>
      <c r="S162" s="200">
        <v>19.250568000000001</v>
      </c>
      <c r="T162" s="199">
        <v>20</v>
      </c>
    </row>
    <row r="163" spans="13:20" x14ac:dyDescent="0.25">
      <c r="M163" s="82">
        <v>44265</v>
      </c>
      <c r="N163" s="198">
        <v>0</v>
      </c>
      <c r="O163" s="198">
        <v>0</v>
      </c>
      <c r="P163" s="200">
        <v>10.284654545454545</v>
      </c>
      <c r="Q163" s="200">
        <v>19.518931636363636</v>
      </c>
      <c r="R163" s="100">
        <v>43899</v>
      </c>
      <c r="S163" s="200">
        <v>19.250568000000001</v>
      </c>
      <c r="T163" s="199">
        <v>20</v>
      </c>
    </row>
    <row r="164" spans="13:20" x14ac:dyDescent="0.25">
      <c r="M164" s="82">
        <v>44266</v>
      </c>
      <c r="N164" s="198">
        <v>0</v>
      </c>
      <c r="O164" s="198">
        <v>0</v>
      </c>
      <c r="P164" s="200">
        <v>10.284654545454545</v>
      </c>
      <c r="Q164" s="200">
        <v>19.518931636363636</v>
      </c>
      <c r="R164" s="100">
        <v>43900</v>
      </c>
      <c r="S164" s="200">
        <v>19.250568000000001</v>
      </c>
      <c r="T164" s="199">
        <v>20</v>
      </c>
    </row>
    <row r="165" spans="13:20" x14ac:dyDescent="0.25">
      <c r="M165" s="82">
        <v>44267</v>
      </c>
      <c r="N165" s="198">
        <v>0</v>
      </c>
      <c r="O165" s="198">
        <v>0</v>
      </c>
      <c r="P165" s="200">
        <v>10.284654545454545</v>
      </c>
      <c r="Q165" s="200">
        <v>19.518931636363636</v>
      </c>
      <c r="R165" s="100">
        <v>43901</v>
      </c>
      <c r="S165" s="200">
        <v>19.250568000000001</v>
      </c>
      <c r="T165" s="199">
        <v>20</v>
      </c>
    </row>
    <row r="166" spans="13:20" x14ac:dyDescent="0.25">
      <c r="M166" s="82">
        <v>44268</v>
      </c>
      <c r="N166" s="198">
        <v>0</v>
      </c>
      <c r="O166" s="198">
        <v>0</v>
      </c>
      <c r="P166" s="200">
        <v>10.284654545454545</v>
      </c>
      <c r="Q166" s="200">
        <v>19.518931636363636</v>
      </c>
      <c r="R166" s="100">
        <v>43902</v>
      </c>
      <c r="S166" s="200">
        <v>19.250568000000001</v>
      </c>
      <c r="T166" s="199">
        <v>20</v>
      </c>
    </row>
    <row r="167" spans="13:20" x14ac:dyDescent="0.25">
      <c r="M167" s="82">
        <v>44269</v>
      </c>
      <c r="N167" s="198">
        <v>0</v>
      </c>
      <c r="O167" s="198">
        <v>0</v>
      </c>
      <c r="P167" s="200">
        <v>10.284654545454545</v>
      </c>
      <c r="Q167" s="200">
        <v>19.518931636363636</v>
      </c>
      <c r="R167" s="100">
        <v>43903</v>
      </c>
      <c r="S167" s="200">
        <v>19.250568000000001</v>
      </c>
      <c r="T167" s="199">
        <v>20</v>
      </c>
    </row>
    <row r="168" spans="13:20" x14ac:dyDescent="0.25">
      <c r="M168" s="82">
        <v>44270</v>
      </c>
      <c r="N168" s="198">
        <v>0</v>
      </c>
      <c r="O168" s="198">
        <v>0</v>
      </c>
      <c r="P168" s="200">
        <v>10.284654545454545</v>
      </c>
      <c r="Q168" s="200">
        <v>19.518931636363636</v>
      </c>
      <c r="R168" s="100">
        <v>43904</v>
      </c>
      <c r="S168" s="200">
        <v>19.250568000000001</v>
      </c>
      <c r="T168" s="199">
        <v>20</v>
      </c>
    </row>
    <row r="169" spans="13:20" x14ac:dyDescent="0.25">
      <c r="M169" s="82">
        <v>44271</v>
      </c>
      <c r="N169" s="198">
        <v>0</v>
      </c>
      <c r="O169" s="198">
        <v>0</v>
      </c>
      <c r="P169" s="200">
        <v>10.284654545454545</v>
      </c>
      <c r="Q169" s="200">
        <v>19.518931636363636</v>
      </c>
      <c r="R169" s="100">
        <v>43905</v>
      </c>
      <c r="S169" s="200">
        <v>19.250568000000001</v>
      </c>
      <c r="T169" s="199">
        <v>20</v>
      </c>
    </row>
    <row r="170" spans="13:20" x14ac:dyDescent="0.25">
      <c r="M170" s="82">
        <v>44272</v>
      </c>
      <c r="N170" s="198">
        <v>0</v>
      </c>
      <c r="O170" s="198">
        <v>0</v>
      </c>
      <c r="P170" s="200">
        <v>10.284654545454545</v>
      </c>
      <c r="Q170" s="200">
        <v>19.518931636363636</v>
      </c>
      <c r="R170" s="100">
        <v>43906</v>
      </c>
      <c r="S170" s="200">
        <v>19.250568000000001</v>
      </c>
      <c r="T170" s="199">
        <v>20</v>
      </c>
    </row>
    <row r="171" spans="13:20" x14ac:dyDescent="0.25">
      <c r="M171" s="82">
        <v>44273</v>
      </c>
      <c r="N171" s="198">
        <v>0</v>
      </c>
      <c r="O171" s="198">
        <v>0</v>
      </c>
      <c r="P171" s="200">
        <v>10.284654545454545</v>
      </c>
      <c r="Q171" s="200">
        <v>19.518931636363636</v>
      </c>
      <c r="R171" s="100">
        <v>43907</v>
      </c>
      <c r="S171" s="200">
        <v>19.250568000000001</v>
      </c>
      <c r="T171" s="199">
        <v>20</v>
      </c>
    </row>
    <row r="172" spans="13:20" x14ac:dyDescent="0.25">
      <c r="M172" s="82">
        <v>44274</v>
      </c>
      <c r="N172" s="198">
        <v>0</v>
      </c>
      <c r="O172" s="198">
        <v>0</v>
      </c>
      <c r="P172" s="200">
        <v>10.284654545454545</v>
      </c>
      <c r="Q172" s="200">
        <v>19.518931636363636</v>
      </c>
      <c r="R172" s="100">
        <v>43908</v>
      </c>
      <c r="S172" s="200">
        <v>19.250568000000001</v>
      </c>
      <c r="T172" s="199">
        <v>20</v>
      </c>
    </row>
    <row r="173" spans="13:20" x14ac:dyDescent="0.25">
      <c r="M173" s="82">
        <v>44275</v>
      </c>
      <c r="N173" s="198">
        <v>2.1160000000000001</v>
      </c>
      <c r="O173" s="198">
        <v>0</v>
      </c>
      <c r="P173" s="200">
        <v>10.284654545454545</v>
      </c>
      <c r="Q173" s="200">
        <v>19.518931636363636</v>
      </c>
      <c r="R173" s="100">
        <v>43909</v>
      </c>
      <c r="S173" s="200">
        <v>19.250568000000001</v>
      </c>
      <c r="T173" s="199">
        <v>20</v>
      </c>
    </row>
    <row r="174" spans="13:20" x14ac:dyDescent="0.25">
      <c r="M174" s="82">
        <v>44276</v>
      </c>
      <c r="N174" s="198">
        <v>5.25</v>
      </c>
      <c r="O174" s="198">
        <v>0</v>
      </c>
      <c r="P174" s="200">
        <v>10.284654545454545</v>
      </c>
      <c r="Q174" s="200">
        <v>19.518931636363636</v>
      </c>
      <c r="R174" s="100">
        <v>43910</v>
      </c>
      <c r="S174" s="200">
        <v>19.250568000000001</v>
      </c>
      <c r="T174" s="199">
        <v>20</v>
      </c>
    </row>
    <row r="175" spans="13:20" x14ac:dyDescent="0.25">
      <c r="M175" s="82">
        <v>44277</v>
      </c>
      <c r="N175" s="198">
        <v>5.056</v>
      </c>
      <c r="O175" s="198">
        <v>0</v>
      </c>
      <c r="P175" s="200">
        <v>10.284654545454545</v>
      </c>
      <c r="Q175" s="200">
        <v>19.518931636363636</v>
      </c>
      <c r="R175" s="100">
        <v>43911</v>
      </c>
      <c r="S175" s="200">
        <v>19.250568000000001</v>
      </c>
      <c r="T175" s="199">
        <v>20</v>
      </c>
    </row>
    <row r="176" spans="13:20" x14ac:dyDescent="0.25">
      <c r="M176" s="82">
        <v>44278</v>
      </c>
      <c r="N176" s="198">
        <v>5.056</v>
      </c>
      <c r="O176" s="198">
        <v>0</v>
      </c>
      <c r="P176" s="200">
        <v>10.284654545454545</v>
      </c>
      <c r="Q176" s="200">
        <v>19.518931636363636</v>
      </c>
      <c r="R176" s="100">
        <v>43912</v>
      </c>
      <c r="S176" s="200">
        <v>19.250568000000001</v>
      </c>
      <c r="T176" s="199">
        <v>20</v>
      </c>
    </row>
    <row r="177" spans="13:20" x14ac:dyDescent="0.25">
      <c r="M177" s="82">
        <v>44279</v>
      </c>
      <c r="N177" s="198">
        <v>3.3180000000000001</v>
      </c>
      <c r="O177" s="198">
        <v>0</v>
      </c>
      <c r="P177" s="200">
        <v>10.284654545454545</v>
      </c>
      <c r="Q177" s="200">
        <v>19.518931636363636</v>
      </c>
      <c r="R177" s="100">
        <v>43913</v>
      </c>
      <c r="S177" s="200">
        <v>19.250568000000001</v>
      </c>
      <c r="T177" s="199">
        <v>20</v>
      </c>
    </row>
    <row r="178" spans="13:20" x14ac:dyDescent="0.25">
      <c r="M178" s="82">
        <v>44280</v>
      </c>
      <c r="N178" s="198">
        <v>0</v>
      </c>
      <c r="O178" s="198">
        <v>0</v>
      </c>
      <c r="P178" s="200">
        <v>10.284654545454545</v>
      </c>
      <c r="Q178" s="200">
        <v>19.518931636363636</v>
      </c>
      <c r="R178" s="100">
        <v>43914</v>
      </c>
      <c r="S178" s="200">
        <v>19.250568000000001</v>
      </c>
      <c r="T178" s="199">
        <v>20</v>
      </c>
    </row>
    <row r="179" spans="13:20" x14ac:dyDescent="0.25">
      <c r="M179" s="82">
        <v>44281</v>
      </c>
      <c r="N179" s="198">
        <v>0</v>
      </c>
      <c r="O179" s="198">
        <v>0</v>
      </c>
      <c r="P179" s="200">
        <v>10.284654545454545</v>
      </c>
      <c r="Q179" s="200">
        <v>19.518931636363636</v>
      </c>
      <c r="R179" s="100">
        <v>43915</v>
      </c>
      <c r="S179" s="200">
        <v>19.250568000000001</v>
      </c>
      <c r="T179" s="199">
        <v>20</v>
      </c>
    </row>
    <row r="180" spans="13:20" x14ac:dyDescent="0.25">
      <c r="M180" s="82">
        <v>44282</v>
      </c>
      <c r="N180" s="198">
        <v>0</v>
      </c>
      <c r="O180" s="198">
        <v>0</v>
      </c>
      <c r="P180" s="200">
        <v>9.8561272727272726</v>
      </c>
      <c r="Q180" s="200">
        <v>18.705642818181815</v>
      </c>
      <c r="R180" s="100">
        <v>43916</v>
      </c>
      <c r="S180" s="200">
        <v>19.250568000000001</v>
      </c>
      <c r="T180" s="199">
        <v>20</v>
      </c>
    </row>
    <row r="181" spans="13:20" x14ac:dyDescent="0.25">
      <c r="M181" s="82">
        <v>44283</v>
      </c>
      <c r="N181" s="198">
        <v>0</v>
      </c>
      <c r="O181" s="198">
        <v>0</v>
      </c>
      <c r="P181" s="200">
        <v>10.284654545454545</v>
      </c>
      <c r="Q181" s="200">
        <v>19.518931636363636</v>
      </c>
      <c r="R181" s="100">
        <v>43917</v>
      </c>
      <c r="S181" s="200">
        <v>19.250568000000001</v>
      </c>
      <c r="T181" s="199">
        <v>20</v>
      </c>
    </row>
    <row r="182" spans="13:20" x14ac:dyDescent="0.25">
      <c r="M182" s="82">
        <v>44284</v>
      </c>
      <c r="N182" s="198">
        <v>0</v>
      </c>
      <c r="O182" s="198">
        <v>0</v>
      </c>
      <c r="P182" s="200">
        <v>10.284654545454545</v>
      </c>
      <c r="Q182" s="200">
        <v>19.518931636363636</v>
      </c>
      <c r="R182" s="100">
        <v>43918</v>
      </c>
      <c r="S182" s="200">
        <v>18.448461000000002</v>
      </c>
      <c r="T182" s="199">
        <v>19</v>
      </c>
    </row>
    <row r="183" spans="13:20" x14ac:dyDescent="0.25">
      <c r="M183" s="82">
        <v>44285</v>
      </c>
      <c r="N183" s="198">
        <v>0</v>
      </c>
      <c r="O183" s="198">
        <v>0</v>
      </c>
      <c r="P183" s="200">
        <v>10.284654545454545</v>
      </c>
      <c r="Q183" s="200">
        <v>19.518931636363636</v>
      </c>
      <c r="R183" s="100">
        <v>43919</v>
      </c>
      <c r="S183" s="200">
        <v>19.250568000000001</v>
      </c>
      <c r="T183" s="199">
        <v>20</v>
      </c>
    </row>
    <row r="184" spans="13:20" x14ac:dyDescent="0.25">
      <c r="M184" s="82">
        <v>44286</v>
      </c>
      <c r="N184" s="198">
        <v>0</v>
      </c>
      <c r="O184" s="198">
        <v>0</v>
      </c>
      <c r="P184" s="200">
        <v>10.284654545454545</v>
      </c>
      <c r="Q184" s="200">
        <v>19.518931636363636</v>
      </c>
      <c r="R184" s="100">
        <v>43920</v>
      </c>
      <c r="S184" s="200">
        <v>19.250568000000001</v>
      </c>
      <c r="T184" s="199">
        <v>20</v>
      </c>
    </row>
    <row r="185" spans="13:20" x14ac:dyDescent="0.25">
      <c r="N185" s="198">
        <v>0</v>
      </c>
      <c r="O185" s="198">
        <v>0</v>
      </c>
      <c r="P185" s="200"/>
      <c r="R185" s="100">
        <v>43921</v>
      </c>
      <c r="S185" s="200">
        <v>19.250568000000001</v>
      </c>
      <c r="T185" s="199">
        <v>20</v>
      </c>
    </row>
    <row r="187" spans="13:20" x14ac:dyDescent="0.25">
      <c r="R187" s="199" t="s">
        <v>0</v>
      </c>
      <c r="S187" s="199">
        <f>SUM(S3:S185)</f>
        <v>2671.9995809999946</v>
      </c>
      <c r="T187" s="199">
        <f>SUM(T3:T185)</f>
        <v>5388</v>
      </c>
    </row>
  </sheetData>
  <mergeCells count="1">
    <mergeCell ref="C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EC66-553D-43E3-AD7D-5CE8E04358B0}">
  <sheetPr>
    <tabColor rgb="FF002060"/>
  </sheetPr>
  <dimension ref="B1:AF1599"/>
  <sheetViews>
    <sheetView zoomScale="90" zoomScaleNormal="90" workbookViewId="0">
      <selection activeCell="N2" sqref="N2"/>
    </sheetView>
  </sheetViews>
  <sheetFormatPr defaultColWidth="8.7265625" defaultRowHeight="14.5" x14ac:dyDescent="0.35"/>
  <cols>
    <col min="1" max="1" width="1.1796875" style="16" customWidth="1"/>
    <col min="2" max="20" width="8.7265625" style="16"/>
    <col min="21" max="21" width="10.1796875" style="83" customWidth="1"/>
    <col min="22" max="27" width="9.1796875" style="83"/>
    <col min="28" max="28" width="16.26953125" style="83" customWidth="1"/>
    <col min="29" max="29" width="9.1796875" style="83"/>
    <col min="30" max="30" width="0" style="83" hidden="1" customWidth="1"/>
    <col min="31" max="31" width="21.7265625" style="83" customWidth="1"/>
    <col min="32" max="32" width="8.54296875" style="83" customWidth="1"/>
    <col min="33" max="16384" width="8.7265625" style="16"/>
  </cols>
  <sheetData>
    <row r="1" spans="2:32" x14ac:dyDescent="0.35">
      <c r="U1" s="83" t="s">
        <v>212</v>
      </c>
      <c r="V1" s="84"/>
      <c r="AE1" s="83" t="s">
        <v>213</v>
      </c>
      <c r="AF1" s="83">
        <v>-0.2</v>
      </c>
    </row>
    <row r="2" spans="2:32" ht="14.5" customHeight="1" x14ac:dyDescent="0.35">
      <c r="B2" s="328" t="s">
        <v>597</v>
      </c>
      <c r="C2" s="327" t="s">
        <v>598</v>
      </c>
      <c r="D2" s="327"/>
      <c r="E2" s="327"/>
      <c r="F2" s="327"/>
      <c r="G2" s="327"/>
      <c r="H2" s="327"/>
      <c r="I2" s="327"/>
      <c r="J2" s="327"/>
      <c r="K2" s="327"/>
      <c r="U2" s="83" t="s">
        <v>214</v>
      </c>
    </row>
    <row r="3" spans="2:32" x14ac:dyDescent="0.35">
      <c r="B3" s="328"/>
      <c r="C3" s="327"/>
      <c r="D3" s="327"/>
      <c r="E3" s="327"/>
      <c r="F3" s="327"/>
      <c r="G3" s="327"/>
      <c r="H3" s="327"/>
      <c r="I3" s="327"/>
      <c r="J3" s="327"/>
      <c r="K3" s="327"/>
    </row>
    <row r="4" spans="2:32" x14ac:dyDescent="0.35">
      <c r="V4" s="85" t="s">
        <v>215</v>
      </c>
      <c r="W4" s="85" t="s">
        <v>216</v>
      </c>
      <c r="X4" s="85" t="s">
        <v>217</v>
      </c>
      <c r="Y4" s="83" t="s">
        <v>59</v>
      </c>
      <c r="Z4" s="83" t="s">
        <v>99</v>
      </c>
      <c r="AA4" s="83" t="s">
        <v>166</v>
      </c>
      <c r="AB4" s="83" t="s">
        <v>218</v>
      </c>
      <c r="AC4" s="83" t="s">
        <v>219</v>
      </c>
      <c r="AD4" s="83" t="s">
        <v>220</v>
      </c>
      <c r="AF4" s="83" t="s">
        <v>221</v>
      </c>
    </row>
    <row r="5" spans="2:32" x14ac:dyDescent="0.35">
      <c r="V5" s="85"/>
      <c r="W5" s="85"/>
      <c r="X5" s="85"/>
      <c r="AA5" s="85"/>
    </row>
    <row r="6" spans="2:32" x14ac:dyDescent="0.35">
      <c r="V6" s="85"/>
      <c r="W6" s="85"/>
      <c r="X6" s="85"/>
      <c r="AA6" s="85"/>
      <c r="AB6" s="86"/>
    </row>
    <row r="7" spans="2:32" x14ac:dyDescent="0.35">
      <c r="V7" s="85"/>
      <c r="W7" s="85"/>
      <c r="X7" s="85"/>
      <c r="AA7" s="85"/>
      <c r="AB7" s="86"/>
    </row>
    <row r="8" spans="2:32" x14ac:dyDescent="0.35">
      <c r="V8" s="85"/>
      <c r="W8" s="85"/>
      <c r="X8" s="85"/>
      <c r="AA8" s="85"/>
      <c r="AB8" s="86"/>
    </row>
    <row r="9" spans="2:32" x14ac:dyDescent="0.35">
      <c r="V9" s="85"/>
      <c r="W9" s="85"/>
      <c r="X9" s="85"/>
      <c r="AA9" s="85"/>
      <c r="AB9" s="86"/>
    </row>
    <row r="10" spans="2:32" x14ac:dyDescent="0.35">
      <c r="V10" s="85"/>
      <c r="W10" s="85"/>
      <c r="X10" s="85"/>
      <c r="AA10" s="85"/>
      <c r="AB10" s="86"/>
    </row>
    <row r="11" spans="2:32" x14ac:dyDescent="0.35">
      <c r="V11" s="85"/>
      <c r="W11" s="85"/>
      <c r="X11" s="85"/>
      <c r="AA11" s="85"/>
      <c r="AB11" s="86"/>
    </row>
    <row r="12" spans="2:32" x14ac:dyDescent="0.35">
      <c r="V12" s="85"/>
      <c r="W12" s="85"/>
      <c r="X12" s="85"/>
      <c r="AA12" s="85"/>
      <c r="AB12" s="86"/>
    </row>
    <row r="13" spans="2:32" x14ac:dyDescent="0.35">
      <c r="V13" s="85"/>
      <c r="W13" s="85"/>
      <c r="X13" s="85"/>
      <c r="AA13" s="85"/>
      <c r="AB13" s="86"/>
    </row>
    <row r="14" spans="2:32" x14ac:dyDescent="0.35">
      <c r="V14" s="85"/>
      <c r="W14" s="85"/>
      <c r="X14" s="85"/>
      <c r="AA14" s="85"/>
      <c r="AB14" s="86"/>
    </row>
    <row r="15" spans="2:32" x14ac:dyDescent="0.35">
      <c r="V15" s="85"/>
      <c r="W15" s="85"/>
      <c r="X15" s="85"/>
      <c r="AA15" s="85"/>
      <c r="AB15" s="86"/>
    </row>
    <row r="16" spans="2:32" x14ac:dyDescent="0.35">
      <c r="V16" s="85"/>
      <c r="W16" s="85"/>
      <c r="X16" s="85"/>
      <c r="AA16" s="85"/>
      <c r="AB16" s="88">
        <f t="shared" ref="AB16:AB18" si="0">Z381</f>
        <v>1280</v>
      </c>
    </row>
    <row r="17" spans="21:32" x14ac:dyDescent="0.35">
      <c r="V17" s="85"/>
      <c r="W17" s="85"/>
      <c r="X17" s="85"/>
      <c r="AA17" s="85"/>
      <c r="AB17" s="88">
        <f t="shared" si="0"/>
        <v>1270</v>
      </c>
    </row>
    <row r="18" spans="21:32" x14ac:dyDescent="0.35">
      <c r="V18" s="85"/>
      <c r="W18" s="85"/>
      <c r="X18" s="85"/>
      <c r="AA18" s="85"/>
      <c r="AB18" s="88">
        <f t="shared" si="0"/>
        <v>1252</v>
      </c>
    </row>
    <row r="19" spans="21:32" x14ac:dyDescent="0.35">
      <c r="W19" s="86"/>
      <c r="X19" s="86"/>
      <c r="Y19" s="86"/>
      <c r="Z19" s="86"/>
      <c r="AA19" s="85"/>
      <c r="AB19" s="88">
        <f>Z384</f>
        <v>1186</v>
      </c>
    </row>
    <row r="20" spans="21:32" x14ac:dyDescent="0.35">
      <c r="U20" s="87">
        <v>41913</v>
      </c>
      <c r="V20" s="86">
        <v>999.47404175099996</v>
      </c>
      <c r="W20" s="86">
        <v>1305.5213644620001</v>
      </c>
      <c r="X20" s="86">
        <v>870.92303721300004</v>
      </c>
      <c r="Y20" s="86">
        <v>927</v>
      </c>
      <c r="Z20" s="86">
        <v>1406</v>
      </c>
      <c r="AA20" s="86">
        <v>1180</v>
      </c>
      <c r="AB20" s="88">
        <f>AA20</f>
        <v>1180</v>
      </c>
      <c r="AC20" s="86"/>
      <c r="AD20" s="86"/>
      <c r="AE20" s="89"/>
      <c r="AF20" s="90"/>
    </row>
    <row r="21" spans="21:32" x14ac:dyDescent="0.35">
      <c r="U21" s="87">
        <v>41914</v>
      </c>
      <c r="V21" s="86">
        <v>1023.3771376919999</v>
      </c>
      <c r="W21" s="86">
        <v>1328.7198321390001</v>
      </c>
      <c r="X21" s="86">
        <v>935.10347590499998</v>
      </c>
      <c r="Y21" s="86">
        <v>1027</v>
      </c>
      <c r="Z21" s="86">
        <v>1412</v>
      </c>
      <c r="AA21" s="86">
        <v>1200</v>
      </c>
      <c r="AB21" s="88">
        <f t="shared" ref="AB21:AB30" si="1">AA21</f>
        <v>1200</v>
      </c>
      <c r="AC21" s="86"/>
      <c r="AD21" s="86"/>
      <c r="AE21" s="89"/>
      <c r="AF21" s="90"/>
    </row>
    <row r="22" spans="21:32" x14ac:dyDescent="0.35">
      <c r="U22" s="87">
        <v>41915</v>
      </c>
      <c r="V22" s="86">
        <v>1046.8580074020001</v>
      </c>
      <c r="W22" s="86">
        <v>1346.952734169</v>
      </c>
      <c r="X22" s="86">
        <v>980.06646072000001</v>
      </c>
      <c r="Y22" s="86">
        <v>1038</v>
      </c>
      <c r="Z22" s="86">
        <v>1414</v>
      </c>
      <c r="AA22" s="86">
        <v>1218</v>
      </c>
      <c r="AB22" s="88">
        <f t="shared" si="1"/>
        <v>1218</v>
      </c>
      <c r="AC22" s="86"/>
      <c r="AD22" s="86"/>
      <c r="AE22" s="89"/>
      <c r="AF22" s="90"/>
    </row>
    <row r="23" spans="21:32" x14ac:dyDescent="0.35">
      <c r="U23" s="87">
        <v>41916</v>
      </c>
      <c r="V23" s="86">
        <v>1074.3938361420001</v>
      </c>
      <c r="W23" s="86">
        <v>1355.5779016170002</v>
      </c>
      <c r="X23" s="86">
        <v>1014.862209003</v>
      </c>
      <c r="Y23" s="86">
        <v>1050</v>
      </c>
      <c r="Z23" s="86">
        <v>1402</v>
      </c>
      <c r="AA23" s="86">
        <v>1256</v>
      </c>
      <c r="AB23" s="88">
        <f t="shared" si="1"/>
        <v>1256</v>
      </c>
      <c r="AC23" s="86"/>
      <c r="AD23" s="86"/>
      <c r="AE23" s="89"/>
      <c r="AF23" s="90"/>
    </row>
    <row r="24" spans="21:32" x14ac:dyDescent="0.35">
      <c r="U24" s="87">
        <v>41917</v>
      </c>
      <c r="V24" s="86">
        <v>1094.3026774080001</v>
      </c>
      <c r="W24" s="86">
        <v>1360.7877627330001</v>
      </c>
      <c r="X24" s="86">
        <v>1031.158684563</v>
      </c>
      <c r="Y24" s="86">
        <v>1057</v>
      </c>
      <c r="Z24" s="86">
        <v>1395</v>
      </c>
      <c r="AA24" s="86">
        <v>1286</v>
      </c>
      <c r="AB24" s="88">
        <f t="shared" si="1"/>
        <v>1286</v>
      </c>
      <c r="AC24" s="86"/>
      <c r="AD24" s="86"/>
      <c r="AE24" s="89"/>
      <c r="AF24" s="90"/>
    </row>
    <row r="25" spans="21:32" x14ac:dyDescent="0.35">
      <c r="U25" s="87">
        <v>41918</v>
      </c>
      <c r="V25" s="86">
        <v>1115.8518490469999</v>
      </c>
      <c r="W25" s="86">
        <v>1351.6539906540002</v>
      </c>
      <c r="X25" s="86">
        <v>1059.8295833249999</v>
      </c>
      <c r="Y25" s="86">
        <v>1058</v>
      </c>
      <c r="Z25" s="86">
        <v>1407</v>
      </c>
      <c r="AA25" s="86">
        <v>1297</v>
      </c>
      <c r="AB25" s="88">
        <f t="shared" si="1"/>
        <v>1297</v>
      </c>
      <c r="AC25" s="86"/>
      <c r="AD25" s="86"/>
      <c r="AE25" s="89"/>
      <c r="AF25" s="90"/>
    </row>
    <row r="26" spans="21:32" x14ac:dyDescent="0.35">
      <c r="U26" s="87">
        <v>41919</v>
      </c>
      <c r="V26" s="86">
        <v>1147.2599402700002</v>
      </c>
      <c r="W26" s="86">
        <v>1346.4132259170001</v>
      </c>
      <c r="X26" s="86">
        <v>1089.2656985489998</v>
      </c>
      <c r="Y26" s="86">
        <v>1059</v>
      </c>
      <c r="Z26" s="86">
        <v>1422</v>
      </c>
      <c r="AA26" s="86">
        <v>1320</v>
      </c>
      <c r="AB26" s="88">
        <f t="shared" si="1"/>
        <v>1320</v>
      </c>
      <c r="AC26" s="86"/>
      <c r="AD26" s="86"/>
      <c r="AE26" s="89"/>
      <c r="AF26" s="90"/>
    </row>
    <row r="27" spans="21:32" x14ac:dyDescent="0.35">
      <c r="U27" s="87">
        <v>41920</v>
      </c>
      <c r="V27" s="86">
        <v>1169.5602977400001</v>
      </c>
      <c r="W27" s="86">
        <v>1323.588824979</v>
      </c>
      <c r="X27" s="86">
        <v>1126.834088475</v>
      </c>
      <c r="Y27" s="86">
        <v>1070</v>
      </c>
      <c r="Z27" s="86">
        <v>1425</v>
      </c>
      <c r="AA27" s="86">
        <v>1338</v>
      </c>
      <c r="AB27" s="88">
        <f t="shared" si="1"/>
        <v>1338</v>
      </c>
      <c r="AC27" s="86"/>
      <c r="AD27" s="86"/>
      <c r="AE27" s="89"/>
      <c r="AF27" s="90"/>
    </row>
    <row r="28" spans="21:32" x14ac:dyDescent="0.35">
      <c r="U28" s="87">
        <v>41921</v>
      </c>
      <c r="V28" s="86">
        <v>1173.6817137330002</v>
      </c>
      <c r="W28" s="86">
        <v>1339.2448105620001</v>
      </c>
      <c r="X28" s="86">
        <v>1150.172815032</v>
      </c>
      <c r="Y28" s="86">
        <v>1080</v>
      </c>
      <c r="Z28" s="86">
        <v>1427</v>
      </c>
      <c r="AA28" s="86">
        <v>1348</v>
      </c>
      <c r="AB28" s="88">
        <f t="shared" si="1"/>
        <v>1348</v>
      </c>
      <c r="AC28" s="86"/>
      <c r="AD28" s="86"/>
      <c r="AE28" s="89"/>
      <c r="AF28" s="90"/>
    </row>
    <row r="29" spans="21:32" x14ac:dyDescent="0.35">
      <c r="U29" s="87">
        <v>41922</v>
      </c>
      <c r="V29" s="86">
        <v>1187.9180578499997</v>
      </c>
      <c r="W29" s="86">
        <v>1349.4310412279999</v>
      </c>
      <c r="X29" s="86">
        <v>1145.4294289890001</v>
      </c>
      <c r="Y29" s="86">
        <v>1092</v>
      </c>
      <c r="Z29" s="86">
        <v>1427</v>
      </c>
      <c r="AA29" s="86">
        <v>1361</v>
      </c>
      <c r="AB29" s="88">
        <f t="shared" si="1"/>
        <v>1361</v>
      </c>
      <c r="AC29" s="86"/>
      <c r="AD29" s="86"/>
      <c r="AE29" s="89"/>
      <c r="AF29" s="90"/>
    </row>
    <row r="30" spans="21:32" x14ac:dyDescent="0.35">
      <c r="U30" s="87">
        <v>41923</v>
      </c>
      <c r="V30" s="86">
        <v>1222.816877103</v>
      </c>
      <c r="W30" s="86">
        <v>1349.9257669109998</v>
      </c>
      <c r="X30" s="86">
        <v>1130.2520067119999</v>
      </c>
      <c r="Y30" s="86">
        <v>1122</v>
      </c>
      <c r="Z30" s="86">
        <v>1433</v>
      </c>
      <c r="AA30" s="86">
        <v>1379</v>
      </c>
      <c r="AB30" s="88">
        <f t="shared" si="1"/>
        <v>1379</v>
      </c>
      <c r="AC30" s="86"/>
      <c r="AD30" s="86"/>
      <c r="AE30" s="89"/>
      <c r="AF30" s="90"/>
    </row>
    <row r="31" spans="21:32" x14ac:dyDescent="0.35">
      <c r="U31" s="87">
        <v>41924</v>
      </c>
      <c r="V31" s="86">
        <v>1264.745779419</v>
      </c>
      <c r="W31" s="86">
        <v>1306.0430814419999</v>
      </c>
      <c r="X31" s="86">
        <v>1099.9672005510001</v>
      </c>
      <c r="Y31" s="86">
        <v>1156</v>
      </c>
      <c r="Z31" s="86">
        <v>1446</v>
      </c>
      <c r="AA31" s="86"/>
      <c r="AB31" s="91">
        <f>AA30-AVERAGE((Z30-Z31),(Y30-Y31),(X30-X31),(W30-W31))</f>
        <v>1372.2081270925</v>
      </c>
      <c r="AC31" s="86">
        <f>AVERAGE(AB20:AB30,AB31:AB45)</f>
        <v>1380.6454128211055</v>
      </c>
      <c r="AD31" s="86"/>
      <c r="AE31" s="89">
        <v>0</v>
      </c>
      <c r="AF31" s="90">
        <f>AC31+((AE31*$M$1)*AC31)</f>
        <v>1380.6454128211055</v>
      </c>
    </row>
    <row r="32" spans="21:32" x14ac:dyDescent="0.35">
      <c r="U32" s="87">
        <v>41925</v>
      </c>
      <c r="V32" s="86">
        <v>1285.5556913610001</v>
      </c>
      <c r="W32" s="86">
        <v>1284.7735696379998</v>
      </c>
      <c r="X32" s="86">
        <v>1091.3023974329999</v>
      </c>
      <c r="Y32" s="86">
        <v>1202</v>
      </c>
      <c r="Z32" s="86">
        <v>1446</v>
      </c>
      <c r="AA32" s="86"/>
      <c r="AB32" s="91">
        <f>AB31-AVERAGE((Z31-Z32),(Y31-Y32),(X31-X32),(W31-W32))</f>
        <v>1376.224548362</v>
      </c>
      <c r="AC32" s="86">
        <f>AVERAGE(AB20:AB31,AB32:AB46)</f>
        <v>1384.6676855464814</v>
      </c>
      <c r="AD32" s="86"/>
      <c r="AE32" s="89">
        <f>AE31+(1/170)</f>
        <v>5.8823529411764705E-3</v>
      </c>
      <c r="AF32" s="90">
        <f t="shared" ref="AF32:AF95" si="2">AC32+((AE32*$M$1)*AC32)</f>
        <v>1384.6676855464814</v>
      </c>
    </row>
    <row r="33" spans="4:32" x14ac:dyDescent="0.35">
      <c r="D33" s="250"/>
      <c r="U33" s="87">
        <v>41926</v>
      </c>
      <c r="V33" s="86">
        <v>1272.250884069</v>
      </c>
      <c r="W33" s="86">
        <v>1260.6498906239997</v>
      </c>
      <c r="X33" s="86">
        <v>1105.0123951229998</v>
      </c>
      <c r="Y33" s="86">
        <v>1261</v>
      </c>
      <c r="Z33" s="86">
        <v>1450</v>
      </c>
      <c r="AA33" s="86"/>
      <c r="AB33" s="91">
        <f t="shared" ref="AB33:AB96" si="3">AB32-AVERAGE((Z32-Z33),(Y32-Y33),(X32-X33),(W32-W33))</f>
        <v>1389.3711280309999</v>
      </c>
      <c r="AC33" s="86">
        <f>AVERAGE(AB20:AB32,AB33:AB47)</f>
        <v>1388.4880032124909</v>
      </c>
      <c r="AD33" s="86"/>
      <c r="AE33" s="89">
        <f t="shared" ref="AE33:AE96" si="4">AE32+(1/170)</f>
        <v>1.1764705882352941E-2</v>
      </c>
      <c r="AF33" s="90">
        <f t="shared" si="2"/>
        <v>1388.4880032124909</v>
      </c>
    </row>
    <row r="34" spans="4:32" x14ac:dyDescent="0.35">
      <c r="U34" s="87">
        <v>41927</v>
      </c>
      <c r="V34" s="86">
        <v>1265.5706478479999</v>
      </c>
      <c r="W34" s="86">
        <v>1242.5734410059999</v>
      </c>
      <c r="X34" s="86">
        <v>1250</v>
      </c>
      <c r="Y34" s="86">
        <v>1272</v>
      </c>
      <c r="Z34" s="86">
        <v>1448</v>
      </c>
      <c r="AA34" s="86"/>
      <c r="AB34" s="91">
        <f t="shared" si="3"/>
        <v>1423.34891684575</v>
      </c>
      <c r="AC34" s="86">
        <f>AVERAGE(AB20:AB33,AB34:AB48)</f>
        <v>1392.0947007948273</v>
      </c>
      <c r="AD34" s="86"/>
      <c r="AE34" s="89">
        <f t="shared" si="4"/>
        <v>1.7647058823529412E-2</v>
      </c>
      <c r="AF34" s="90">
        <f t="shared" si="2"/>
        <v>1392.0947007948273</v>
      </c>
    </row>
    <row r="35" spans="4:32" x14ac:dyDescent="0.35">
      <c r="U35" s="87">
        <v>41928</v>
      </c>
      <c r="V35" s="86">
        <v>1249.8700726709999</v>
      </c>
      <c r="W35" s="86">
        <v>1270.9210460069999</v>
      </c>
      <c r="X35" s="86">
        <v>1212.4559586780001</v>
      </c>
      <c r="Y35" s="86">
        <v>1285</v>
      </c>
      <c r="Z35" s="86">
        <v>1449</v>
      </c>
      <c r="AA35" s="86"/>
      <c r="AB35" s="91">
        <f t="shared" si="3"/>
        <v>1424.5498077655</v>
      </c>
      <c r="AC35" s="86">
        <f>AVERAGE(AB20:AB34,AB35:AB49)</f>
        <v>1395.364109215883</v>
      </c>
      <c r="AD35" s="86"/>
      <c r="AE35" s="89">
        <f t="shared" si="4"/>
        <v>2.3529411764705882E-2</v>
      </c>
      <c r="AF35" s="90">
        <f t="shared" si="2"/>
        <v>1395.364109215883</v>
      </c>
    </row>
    <row r="36" spans="4:32" x14ac:dyDescent="0.35">
      <c r="U36" s="87">
        <v>41929</v>
      </c>
      <c r="V36" s="86">
        <v>1235.921576574</v>
      </c>
      <c r="W36" s="86">
        <v>1317.2976422609997</v>
      </c>
      <c r="X36" s="86">
        <v>1252.1891655900001</v>
      </c>
      <c r="Y36" s="86">
        <v>1326</v>
      </c>
      <c r="Z36" s="86">
        <v>1462</v>
      </c>
      <c r="AA36" s="86"/>
      <c r="AB36" s="91">
        <f t="shared" si="3"/>
        <v>1459.5772585569998</v>
      </c>
      <c r="AC36" s="86">
        <f t="shared" ref="AC36:AC99" si="5">AVERAGE(AB21:AB35,AB36:AB50)</f>
        <v>1405.2063959255415</v>
      </c>
      <c r="AD36" s="86"/>
      <c r="AE36" s="89">
        <f t="shared" si="4"/>
        <v>2.9411764705882353E-2</v>
      </c>
      <c r="AF36" s="90">
        <f t="shared" si="2"/>
        <v>1405.2063959255415</v>
      </c>
    </row>
    <row r="37" spans="4:32" x14ac:dyDescent="0.35">
      <c r="U37" s="87">
        <v>41930</v>
      </c>
      <c r="V37" s="86">
        <v>1240.520515575</v>
      </c>
      <c r="W37" s="86">
        <v>1329.8421965940001</v>
      </c>
      <c r="X37" s="86">
        <v>1252.6395124170003</v>
      </c>
      <c r="Y37" s="86">
        <v>1349</v>
      </c>
      <c r="Z37" s="86">
        <v>1465</v>
      </c>
      <c r="AA37" s="86"/>
      <c r="AB37" s="91">
        <f t="shared" si="3"/>
        <v>1469.3259838469999</v>
      </c>
      <c r="AC37" s="86">
        <f t="shared" si="5"/>
        <v>1414.0585860158083</v>
      </c>
      <c r="AD37" s="86"/>
      <c r="AE37" s="89">
        <f t="shared" si="4"/>
        <v>3.5294117647058823E-2</v>
      </c>
      <c r="AF37" s="90">
        <f t="shared" si="2"/>
        <v>1414.0585860158083</v>
      </c>
    </row>
    <row r="38" spans="4:32" x14ac:dyDescent="0.35">
      <c r="U38" s="87">
        <v>41931</v>
      </c>
      <c r="V38" s="86">
        <v>1248.501388788</v>
      </c>
      <c r="W38" s="86">
        <v>1331.8535299139999</v>
      </c>
      <c r="X38" s="86">
        <v>1231.0322654399999</v>
      </c>
      <c r="Y38" s="86">
        <v>1325</v>
      </c>
      <c r="Z38" s="86">
        <v>1455</v>
      </c>
      <c r="AA38" s="86"/>
      <c r="AB38" s="91">
        <f t="shared" si="3"/>
        <v>1455.9270054327496</v>
      </c>
      <c r="AC38" s="86">
        <f t="shared" si="5"/>
        <v>1422.276583602775</v>
      </c>
      <c r="AD38" s="86"/>
      <c r="AE38" s="89">
        <f t="shared" si="4"/>
        <v>4.1176470588235294E-2</v>
      </c>
      <c r="AF38" s="90">
        <f t="shared" si="2"/>
        <v>1422.276583602775</v>
      </c>
    </row>
    <row r="39" spans="4:32" x14ac:dyDescent="0.35">
      <c r="U39" s="87">
        <v>41932</v>
      </c>
      <c r="V39" s="86">
        <v>1219.054283382</v>
      </c>
      <c r="W39" s="86">
        <v>1314.7296618119999</v>
      </c>
      <c r="X39" s="86">
        <v>1240.80774933</v>
      </c>
      <c r="Y39" s="86">
        <v>1323</v>
      </c>
      <c r="Z39" s="86">
        <v>1464</v>
      </c>
      <c r="AA39" s="86"/>
      <c r="AB39" s="91">
        <f t="shared" si="3"/>
        <v>1455.8399093797498</v>
      </c>
      <c r="AC39" s="86">
        <f t="shared" si="5"/>
        <v>1429.3987645505915</v>
      </c>
      <c r="AD39" s="86"/>
      <c r="AE39" s="89">
        <f t="shared" si="4"/>
        <v>4.7058823529411764E-2</v>
      </c>
      <c r="AF39" s="90">
        <f t="shared" si="2"/>
        <v>1429.3987645505915</v>
      </c>
    </row>
    <row r="40" spans="4:32" x14ac:dyDescent="0.35">
      <c r="U40" s="87">
        <v>41933</v>
      </c>
      <c r="V40" s="86">
        <v>1142.804576343</v>
      </c>
      <c r="W40" s="86">
        <v>1303.0064500919998</v>
      </c>
      <c r="X40" s="86">
        <v>1232.5184654250002</v>
      </c>
      <c r="Y40" s="86">
        <v>1355</v>
      </c>
      <c r="Z40" s="86">
        <v>1477</v>
      </c>
      <c r="AA40" s="86"/>
      <c r="AB40" s="91">
        <f t="shared" si="3"/>
        <v>1462.0867854734997</v>
      </c>
      <c r="AC40" s="86">
        <f t="shared" si="5"/>
        <v>1435.7700609381247</v>
      </c>
      <c r="AD40" s="86"/>
      <c r="AE40" s="89">
        <f t="shared" si="4"/>
        <v>5.2941176470588235E-2</v>
      </c>
      <c r="AF40" s="90">
        <f t="shared" si="2"/>
        <v>1435.7700609381247</v>
      </c>
    </row>
    <row r="41" spans="4:32" x14ac:dyDescent="0.35">
      <c r="U41" s="87">
        <v>41934</v>
      </c>
      <c r="V41" s="86">
        <v>1055.2273903469998</v>
      </c>
      <c r="W41" s="86">
        <v>1299.9716963189999</v>
      </c>
      <c r="X41" s="86">
        <v>1266.6529886369999</v>
      </c>
      <c r="Y41" s="86">
        <v>1390</v>
      </c>
      <c r="Z41" s="86">
        <v>1477</v>
      </c>
      <c r="AA41" s="86"/>
      <c r="AB41" s="91">
        <f t="shared" si="3"/>
        <v>1478.6117278332497</v>
      </c>
      <c r="AC41" s="86">
        <f t="shared" si="5"/>
        <v>1442.244217045308</v>
      </c>
      <c r="AD41" s="86"/>
      <c r="AE41" s="89">
        <f t="shared" si="4"/>
        <v>5.8823529411764705E-2</v>
      </c>
      <c r="AF41" s="90">
        <f t="shared" si="2"/>
        <v>1442.244217045308</v>
      </c>
    </row>
    <row r="42" spans="4:32" x14ac:dyDescent="0.35">
      <c r="U42" s="87">
        <v>41935</v>
      </c>
      <c r="V42" s="86">
        <v>1038.868380099</v>
      </c>
      <c r="W42" s="86">
        <v>1306.3344984299999</v>
      </c>
      <c r="X42" s="86">
        <v>1299.4592322810001</v>
      </c>
      <c r="Y42" s="86">
        <v>1400</v>
      </c>
      <c r="Z42" s="86">
        <v>1466</v>
      </c>
      <c r="AA42" s="86"/>
      <c r="AB42" s="91">
        <f t="shared" si="3"/>
        <v>1488.1539892719998</v>
      </c>
      <c r="AC42" s="86">
        <f t="shared" si="5"/>
        <v>1448.0936394724497</v>
      </c>
      <c r="AD42" s="86"/>
      <c r="AE42" s="89">
        <f t="shared" si="4"/>
        <v>6.4705882352941169E-2</v>
      </c>
      <c r="AF42" s="90">
        <f t="shared" si="2"/>
        <v>1448.0936394724497</v>
      </c>
    </row>
    <row r="43" spans="4:32" x14ac:dyDescent="0.35">
      <c r="U43" s="87">
        <v>41936</v>
      </c>
      <c r="V43" s="86">
        <v>1119.5349566909999</v>
      </c>
      <c r="W43" s="86">
        <v>1328.4805779209998</v>
      </c>
      <c r="X43" s="86">
        <v>1288.1998619670001</v>
      </c>
      <c r="Y43" s="86">
        <v>1404</v>
      </c>
      <c r="Z43" s="86">
        <v>1457</v>
      </c>
      <c r="AA43" s="86"/>
      <c r="AB43" s="91">
        <f t="shared" si="3"/>
        <v>1489.6256665662497</v>
      </c>
      <c r="AC43" s="86">
        <f t="shared" si="5"/>
        <v>1453.2697819278251</v>
      </c>
      <c r="AD43" s="86"/>
      <c r="AE43" s="89">
        <f t="shared" si="4"/>
        <v>7.0588235294117646E-2</v>
      </c>
      <c r="AF43" s="90">
        <f t="shared" si="2"/>
        <v>1453.2697819278251</v>
      </c>
    </row>
    <row r="44" spans="4:32" x14ac:dyDescent="0.35">
      <c r="U44" s="87">
        <v>41937</v>
      </c>
      <c r="V44" s="86">
        <v>1138.056190713</v>
      </c>
      <c r="W44" s="86">
        <v>1316.832294627</v>
      </c>
      <c r="X44" s="86">
        <v>1288.2980460660001</v>
      </c>
      <c r="Y44" s="86">
        <v>1395</v>
      </c>
      <c r="Z44" s="86">
        <v>1452</v>
      </c>
      <c r="AA44" s="86"/>
      <c r="AB44" s="91">
        <f t="shared" si="3"/>
        <v>1483.2381417674997</v>
      </c>
      <c r="AC44" s="86">
        <f t="shared" si="5"/>
        <v>1457.9223689990915</v>
      </c>
      <c r="AD44" s="86"/>
      <c r="AE44" s="89">
        <f t="shared" si="4"/>
        <v>7.6470588235294124E-2</v>
      </c>
      <c r="AF44" s="90">
        <f t="shared" si="2"/>
        <v>1457.9223689990915</v>
      </c>
    </row>
    <row r="45" spans="4:32" x14ac:dyDescent="0.35">
      <c r="U45" s="87">
        <v>41938</v>
      </c>
      <c r="V45" s="86">
        <v>1135.2011596259999</v>
      </c>
      <c r="W45" s="86">
        <v>1310.8770947759999</v>
      </c>
      <c r="X45" s="86">
        <v>1298.0676273390002</v>
      </c>
      <c r="Y45" s="86">
        <v>1395</v>
      </c>
      <c r="Z45" s="86">
        <v>1458</v>
      </c>
      <c r="AA45" s="86"/>
      <c r="AB45" s="91">
        <f t="shared" si="3"/>
        <v>1485.6917371229997</v>
      </c>
      <c r="AC45" s="86">
        <f t="shared" si="5"/>
        <v>1461.5563862459333</v>
      </c>
      <c r="AD45" s="86"/>
      <c r="AE45" s="89">
        <f t="shared" si="4"/>
        <v>8.2352941176470601E-2</v>
      </c>
      <c r="AF45" s="90">
        <f t="shared" si="2"/>
        <v>1461.5563862459333</v>
      </c>
    </row>
    <row r="46" spans="4:32" x14ac:dyDescent="0.35">
      <c r="U46" s="87">
        <v>41939</v>
      </c>
      <c r="V46" s="86">
        <v>1131.085986351</v>
      </c>
      <c r="W46" s="86">
        <v>1322.53817394</v>
      </c>
      <c r="X46" s="86">
        <v>1286.6267053080001</v>
      </c>
      <c r="Y46" s="86">
        <v>1394</v>
      </c>
      <c r="Z46" s="86">
        <v>1473</v>
      </c>
      <c r="AA46" s="86"/>
      <c r="AB46" s="91">
        <f t="shared" si="3"/>
        <v>1489.2467764062496</v>
      </c>
      <c r="AC46" s="86">
        <f t="shared" si="5"/>
        <v>1464.3932697038331</v>
      </c>
      <c r="AD46" s="86"/>
      <c r="AE46" s="89">
        <f t="shared" si="4"/>
        <v>8.8235294117647078E-2</v>
      </c>
      <c r="AF46" s="90">
        <f t="shared" si="2"/>
        <v>1464.3932697038331</v>
      </c>
    </row>
    <row r="47" spans="4:32" x14ac:dyDescent="0.35">
      <c r="U47" s="87">
        <v>41940</v>
      </c>
      <c r="V47" s="86">
        <v>1135.72678707</v>
      </c>
      <c r="W47" s="86">
        <v>1329.650108349</v>
      </c>
      <c r="X47" s="86">
        <v>1279.073986053</v>
      </c>
      <c r="Y47" s="86">
        <v>1393</v>
      </c>
      <c r="Z47" s="86">
        <v>1484</v>
      </c>
      <c r="AA47" s="86"/>
      <c r="AB47" s="91">
        <f t="shared" si="3"/>
        <v>1491.6365801947495</v>
      </c>
      <c r="AC47" s="86">
        <f t="shared" si="5"/>
        <v>1467.7342046428578</v>
      </c>
      <c r="AD47" s="86"/>
      <c r="AE47" s="89">
        <f t="shared" si="4"/>
        <v>9.4117647058823556E-2</v>
      </c>
      <c r="AF47" s="90">
        <f t="shared" si="2"/>
        <v>1467.7342046428578</v>
      </c>
    </row>
    <row r="48" spans="4:32" x14ac:dyDescent="0.35">
      <c r="U48" s="87">
        <v>41941</v>
      </c>
      <c r="V48" s="86">
        <v>1143.4304148210001</v>
      </c>
      <c r="W48" s="86">
        <v>1327.748112711</v>
      </c>
      <c r="X48" s="86">
        <v>1300.7585933130001</v>
      </c>
      <c r="Y48" s="86">
        <v>1377</v>
      </c>
      <c r="Z48" s="86">
        <v>1486</v>
      </c>
      <c r="AA48" s="86"/>
      <c r="AB48" s="91">
        <f t="shared" si="3"/>
        <v>1493.0822331002496</v>
      </c>
      <c r="AC48" s="86">
        <f t="shared" si="5"/>
        <v>1471.3362714210411</v>
      </c>
      <c r="AD48" s="86"/>
      <c r="AE48" s="89">
        <f t="shared" si="4"/>
        <v>0.10000000000000003</v>
      </c>
      <c r="AF48" s="90">
        <f t="shared" si="2"/>
        <v>1471.3362714210411</v>
      </c>
    </row>
    <row r="49" spans="21:32" x14ac:dyDescent="0.35">
      <c r="U49" s="87">
        <v>41942</v>
      </c>
      <c r="V49" s="86">
        <v>1137.7436140860002</v>
      </c>
      <c r="W49" s="86">
        <v>1343.8613133569997</v>
      </c>
      <c r="X49" s="86">
        <v>1311.0242739720002</v>
      </c>
      <c r="Y49" s="86">
        <v>1353</v>
      </c>
      <c r="Z49" s="86">
        <v>1472</v>
      </c>
      <c r="AA49" s="86"/>
      <c r="AB49" s="91">
        <f t="shared" si="3"/>
        <v>1490.1769534264995</v>
      </c>
      <c r="AC49" s="86">
        <f t="shared" si="5"/>
        <v>1474.7407458802411</v>
      </c>
      <c r="AD49" s="86"/>
      <c r="AE49" s="89">
        <f t="shared" si="4"/>
        <v>0.10588235294117651</v>
      </c>
      <c r="AF49" s="90">
        <f t="shared" si="2"/>
        <v>1474.7407458802411</v>
      </c>
    </row>
    <row r="50" spans="21:32" x14ac:dyDescent="0.35">
      <c r="U50" s="87">
        <v>41943</v>
      </c>
      <c r="V50" s="86">
        <v>1144.3351089630003</v>
      </c>
      <c r="W50" s="86">
        <v>1361.0639025180001</v>
      </c>
      <c r="X50" s="86">
        <v>1279.1882762639998</v>
      </c>
      <c r="Y50" s="86">
        <v>1320</v>
      </c>
      <c r="Z50" s="86">
        <v>1460</v>
      </c>
      <c r="AA50" s="86"/>
      <c r="AB50" s="91">
        <f t="shared" si="3"/>
        <v>1475.2686012897495</v>
      </c>
      <c r="AC50" s="86">
        <f t="shared" si="5"/>
        <v>1476.8292771498911</v>
      </c>
      <c r="AD50" s="86"/>
      <c r="AE50" s="89">
        <f t="shared" si="4"/>
        <v>0.11176470588235299</v>
      </c>
      <c r="AF50" s="90">
        <f t="shared" si="2"/>
        <v>1476.8292771498911</v>
      </c>
    </row>
    <row r="51" spans="21:32" x14ac:dyDescent="0.35">
      <c r="U51" s="87">
        <v>41944</v>
      </c>
      <c r="V51" s="86">
        <v>1174.8657807120001</v>
      </c>
      <c r="W51" s="86">
        <v>1372.544428785</v>
      </c>
      <c r="X51" s="86">
        <v>1276.8961556700001</v>
      </c>
      <c r="Y51" s="86">
        <v>1281</v>
      </c>
      <c r="Z51" s="86">
        <v>1451</v>
      </c>
      <c r="AA51" s="86"/>
      <c r="AB51" s="91">
        <f t="shared" si="3"/>
        <v>1465.5657027079997</v>
      </c>
      <c r="AC51" s="86">
        <f t="shared" si="5"/>
        <v>1478.9751704931246</v>
      </c>
      <c r="AD51" s="86"/>
      <c r="AE51" s="89">
        <f t="shared" si="4"/>
        <v>0.11764705882352947</v>
      </c>
      <c r="AF51" s="90">
        <f t="shared" si="2"/>
        <v>1478.9751704931246</v>
      </c>
    </row>
    <row r="52" spans="21:32" x14ac:dyDescent="0.35">
      <c r="U52" s="87">
        <v>41945</v>
      </c>
      <c r="V52" s="86">
        <v>1208.6780521349999</v>
      </c>
      <c r="W52" s="86">
        <v>1377.0720624539997</v>
      </c>
      <c r="X52" s="86">
        <v>1286.265421605</v>
      </c>
      <c r="Y52" s="86">
        <v>1262</v>
      </c>
      <c r="Z52" s="86">
        <v>1452</v>
      </c>
      <c r="AA52" s="86"/>
      <c r="AB52" s="91">
        <f t="shared" si="3"/>
        <v>1464.5399276089995</v>
      </c>
      <c r="AC52" s="86">
        <f t="shared" si="5"/>
        <v>1480.1595668962748</v>
      </c>
      <c r="AD52" s="86"/>
      <c r="AE52" s="89">
        <f t="shared" si="4"/>
        <v>0.12352941176470594</v>
      </c>
      <c r="AF52" s="90">
        <f t="shared" si="2"/>
        <v>1480.1595668962748</v>
      </c>
    </row>
    <row r="53" spans="21:32" x14ac:dyDescent="0.35">
      <c r="U53" s="87">
        <v>41946</v>
      </c>
      <c r="V53" s="86">
        <v>1207.5604537439999</v>
      </c>
      <c r="W53" s="86">
        <v>1373.0694757230001</v>
      </c>
      <c r="X53" s="86">
        <v>1296.7700116380001</v>
      </c>
      <c r="Y53" s="86">
        <v>1260</v>
      </c>
      <c r="Z53" s="86">
        <v>1468</v>
      </c>
      <c r="AA53" s="86"/>
      <c r="AB53" s="91">
        <f t="shared" si="3"/>
        <v>1469.6654284344995</v>
      </c>
      <c r="AC53" s="86">
        <f t="shared" si="5"/>
        <v>1481.2534849590747</v>
      </c>
      <c r="AD53" s="86"/>
      <c r="AE53" s="89">
        <f t="shared" si="4"/>
        <v>0.12941176470588242</v>
      </c>
      <c r="AF53" s="90">
        <f t="shared" si="2"/>
        <v>1481.2534849590747</v>
      </c>
    </row>
    <row r="54" spans="21:32" x14ac:dyDescent="0.35">
      <c r="U54" s="87">
        <v>41947</v>
      </c>
      <c r="V54" s="86">
        <v>1196.928626226</v>
      </c>
      <c r="W54" s="86">
        <v>1352.240287485</v>
      </c>
      <c r="X54" s="86">
        <v>1306.4930526419998</v>
      </c>
      <c r="Y54" s="86">
        <v>1292</v>
      </c>
      <c r="Z54" s="86">
        <v>1477</v>
      </c>
      <c r="AA54" s="86"/>
      <c r="AB54" s="91">
        <f t="shared" si="3"/>
        <v>1477.1388916259993</v>
      </c>
      <c r="AC54" s="86">
        <f t="shared" si="5"/>
        <v>1482.8925416910581</v>
      </c>
      <c r="AD54" s="86"/>
      <c r="AE54" s="89">
        <f t="shared" si="4"/>
        <v>0.1352941176470589</v>
      </c>
      <c r="AF54" s="90">
        <f t="shared" si="2"/>
        <v>1482.8925416910581</v>
      </c>
    </row>
    <row r="55" spans="21:32" x14ac:dyDescent="0.35">
      <c r="U55" s="87">
        <v>41948</v>
      </c>
      <c r="V55" s="86">
        <v>1183.8186583050001</v>
      </c>
      <c r="W55" s="86">
        <v>1357.5155378310001</v>
      </c>
      <c r="X55" s="86">
        <v>1331.5609686540001</v>
      </c>
      <c r="Y55" s="86">
        <v>1314</v>
      </c>
      <c r="Z55" s="86">
        <v>1481</v>
      </c>
      <c r="AA55" s="86"/>
      <c r="AB55" s="91">
        <f t="shared" si="3"/>
        <v>1491.2246832154995</v>
      </c>
      <c r="AC55" s="86">
        <f t="shared" si="5"/>
        <v>1484.3410437535251</v>
      </c>
      <c r="AD55" s="86"/>
      <c r="AE55" s="89">
        <f t="shared" si="4"/>
        <v>0.14117647058823538</v>
      </c>
      <c r="AF55" s="90">
        <f t="shared" si="2"/>
        <v>1484.3410437535251</v>
      </c>
    </row>
    <row r="56" spans="21:32" x14ac:dyDescent="0.35">
      <c r="U56" s="87">
        <v>41949</v>
      </c>
      <c r="V56" s="86">
        <v>1192.58620866</v>
      </c>
      <c r="W56" s="86">
        <v>1356.2365221300001</v>
      </c>
      <c r="X56" s="86">
        <v>1334.87194275</v>
      </c>
      <c r="Y56" s="86">
        <v>1321</v>
      </c>
      <c r="Z56" s="86">
        <v>1489</v>
      </c>
      <c r="AA56" s="86"/>
      <c r="AB56" s="91">
        <f t="shared" si="3"/>
        <v>1495.4826728142493</v>
      </c>
      <c r="AC56" s="86">
        <f t="shared" si="5"/>
        <v>1485.3583739255666</v>
      </c>
      <c r="AD56" s="86"/>
      <c r="AE56" s="89">
        <f t="shared" si="4"/>
        <v>0.14705882352941185</v>
      </c>
      <c r="AF56" s="90">
        <f t="shared" si="2"/>
        <v>1485.3583739255666</v>
      </c>
    </row>
    <row r="57" spans="21:32" x14ac:dyDescent="0.35">
      <c r="U57" s="87">
        <v>41950</v>
      </c>
      <c r="V57" s="86">
        <v>1213.2433641959999</v>
      </c>
      <c r="W57" s="86">
        <v>1356.0994936050001</v>
      </c>
      <c r="X57" s="86">
        <v>1316.2153746629999</v>
      </c>
      <c r="Y57" s="86">
        <v>1332</v>
      </c>
      <c r="Z57" s="86">
        <v>1488</v>
      </c>
      <c r="AA57" s="86"/>
      <c r="AB57" s="91">
        <f t="shared" si="3"/>
        <v>1493.2842736612492</v>
      </c>
      <c r="AC57" s="86">
        <f t="shared" si="5"/>
        <v>1485.6659880583582</v>
      </c>
      <c r="AD57" s="86"/>
      <c r="AE57" s="89">
        <f t="shared" si="4"/>
        <v>0.15294117647058833</v>
      </c>
      <c r="AF57" s="90">
        <f t="shared" si="2"/>
        <v>1485.6659880583582</v>
      </c>
    </row>
    <row r="58" spans="21:32" x14ac:dyDescent="0.35">
      <c r="U58" s="87">
        <v>41951</v>
      </c>
      <c r="V58" s="86">
        <v>1221.9270920699998</v>
      </c>
      <c r="W58" s="86">
        <v>1332.3961474350001</v>
      </c>
      <c r="X58" s="86">
        <v>1308.09207474</v>
      </c>
      <c r="Y58" s="86">
        <v>1340</v>
      </c>
      <c r="Z58" s="86">
        <v>1489</v>
      </c>
      <c r="AA58" s="86"/>
      <c r="AB58" s="91">
        <f t="shared" si="3"/>
        <v>1487.5776121379993</v>
      </c>
      <c r="AC58" s="86">
        <f t="shared" si="5"/>
        <v>1485.406646813833</v>
      </c>
      <c r="AD58" s="86"/>
      <c r="AE58" s="89">
        <f t="shared" si="4"/>
        <v>0.15882352941176481</v>
      </c>
      <c r="AF58" s="90">
        <f t="shared" si="2"/>
        <v>1485.406646813833</v>
      </c>
    </row>
    <row r="59" spans="21:32" x14ac:dyDescent="0.35">
      <c r="U59" s="87">
        <v>41952</v>
      </c>
      <c r="V59" s="86">
        <v>1256.6891498939999</v>
      </c>
      <c r="W59" s="86">
        <v>1307.4040139609999</v>
      </c>
      <c r="X59" s="86">
        <v>1288.855829283</v>
      </c>
      <c r="Y59" s="86">
        <v>1315</v>
      </c>
      <c r="Z59" s="86">
        <v>1488</v>
      </c>
      <c r="AA59" s="86"/>
      <c r="AB59" s="91">
        <f t="shared" si="3"/>
        <v>1470.0205174052492</v>
      </c>
      <c r="AC59" s="86">
        <f t="shared" si="5"/>
        <v>1484.7459771007</v>
      </c>
      <c r="AD59" s="86"/>
      <c r="AE59" s="89">
        <f t="shared" si="4"/>
        <v>0.16470588235294129</v>
      </c>
      <c r="AF59" s="90">
        <f t="shared" si="2"/>
        <v>1484.7459771007</v>
      </c>
    </row>
    <row r="60" spans="21:32" x14ac:dyDescent="0.35">
      <c r="U60" s="87">
        <v>41953</v>
      </c>
      <c r="V60" s="86">
        <v>1280.1498625049996</v>
      </c>
      <c r="W60" s="86">
        <v>1278.5283398939998</v>
      </c>
      <c r="X60" s="86">
        <v>1284.0754486769999</v>
      </c>
      <c r="Y60" s="86">
        <v>1325</v>
      </c>
      <c r="Z60" s="86">
        <v>1488</v>
      </c>
      <c r="AA60" s="86"/>
      <c r="AB60" s="91">
        <f t="shared" si="3"/>
        <v>1464.106503736999</v>
      </c>
      <c r="AC60" s="86">
        <f t="shared" si="5"/>
        <v>1484.3287591415829</v>
      </c>
      <c r="AD60" s="86"/>
      <c r="AE60" s="89">
        <f t="shared" si="4"/>
        <v>0.17058823529411776</v>
      </c>
      <c r="AF60" s="90">
        <f t="shared" si="2"/>
        <v>1484.3287591415829</v>
      </c>
    </row>
    <row r="61" spans="21:32" x14ac:dyDescent="0.35">
      <c r="U61" s="87">
        <v>41954</v>
      </c>
      <c r="V61" s="86">
        <v>1283.8866401699997</v>
      </c>
      <c r="W61" s="86">
        <v>1270.98790287</v>
      </c>
      <c r="X61" s="86">
        <v>1295.9345718059999</v>
      </c>
      <c r="Y61" s="86">
        <v>1353</v>
      </c>
      <c r="Z61" s="86">
        <v>1489</v>
      </c>
      <c r="AA61" s="86"/>
      <c r="AB61" s="91">
        <f t="shared" si="3"/>
        <v>1472.436175263249</v>
      </c>
      <c r="AC61" s="86">
        <f t="shared" si="5"/>
        <v>1484.0607562627579</v>
      </c>
      <c r="AD61" s="86"/>
      <c r="AE61" s="89">
        <f t="shared" si="4"/>
        <v>0.17647058823529424</v>
      </c>
      <c r="AF61" s="90">
        <f t="shared" si="2"/>
        <v>1484.0607562627579</v>
      </c>
    </row>
    <row r="62" spans="21:32" x14ac:dyDescent="0.35">
      <c r="U62" s="87">
        <v>41955</v>
      </c>
      <c r="V62" s="86">
        <v>1296.6015765479999</v>
      </c>
      <c r="W62" s="86">
        <v>1270.0021114260001</v>
      </c>
      <c r="X62" s="86">
        <v>1312.321869027</v>
      </c>
      <c r="Y62" s="86">
        <v>1383</v>
      </c>
      <c r="Z62" s="86">
        <v>1491</v>
      </c>
      <c r="AA62" s="86"/>
      <c r="AB62" s="91">
        <f t="shared" si="3"/>
        <v>1484.286551707499</v>
      </c>
      <c r="AC62" s="86">
        <f t="shared" si="5"/>
        <v>1483.6682167426911</v>
      </c>
      <c r="AD62" s="86"/>
      <c r="AE62" s="89">
        <f t="shared" si="4"/>
        <v>0.18235294117647072</v>
      </c>
      <c r="AF62" s="90">
        <f t="shared" si="2"/>
        <v>1483.6682167426911</v>
      </c>
    </row>
    <row r="63" spans="21:32" x14ac:dyDescent="0.35">
      <c r="U63" s="87">
        <v>41956</v>
      </c>
      <c r="V63" s="86">
        <v>1286.7558430619999</v>
      </c>
      <c r="W63" s="86">
        <v>1273.917395988</v>
      </c>
      <c r="X63" s="86">
        <v>1326.2818248629999</v>
      </c>
      <c r="Y63" s="86">
        <v>1397</v>
      </c>
      <c r="Z63" s="86">
        <v>1488</v>
      </c>
      <c r="AA63" s="86"/>
      <c r="AB63" s="91">
        <f t="shared" si="3"/>
        <v>1491.505361806999</v>
      </c>
      <c r="AC63" s="86">
        <f t="shared" si="5"/>
        <v>1483.245239154016</v>
      </c>
      <c r="AD63" s="86"/>
      <c r="AE63" s="89">
        <f t="shared" si="4"/>
        <v>0.18823529411764719</v>
      </c>
      <c r="AF63" s="90">
        <f t="shared" si="2"/>
        <v>1483.245239154016</v>
      </c>
    </row>
    <row r="64" spans="21:32" x14ac:dyDescent="0.35">
      <c r="U64" s="87">
        <v>41957</v>
      </c>
      <c r="V64" s="86">
        <v>1281.5951963369998</v>
      </c>
      <c r="W64" s="86">
        <v>1289.6507459459999</v>
      </c>
      <c r="X64" s="86">
        <v>1298.5464474179998</v>
      </c>
      <c r="Y64" s="86">
        <v>1390</v>
      </c>
      <c r="Z64" s="86">
        <v>1485</v>
      </c>
      <c r="AA64" s="86"/>
      <c r="AB64" s="91">
        <f t="shared" si="3"/>
        <v>1486.0048549352489</v>
      </c>
      <c r="AC64" s="86">
        <f t="shared" si="5"/>
        <v>1482.6531281962573</v>
      </c>
      <c r="AD64" s="86"/>
      <c r="AE64" s="89">
        <f t="shared" si="4"/>
        <v>0.19411764705882367</v>
      </c>
      <c r="AF64" s="90">
        <f t="shared" si="2"/>
        <v>1482.6531281962573</v>
      </c>
    </row>
    <row r="65" spans="21:32" x14ac:dyDescent="0.35">
      <c r="U65" s="87">
        <v>41958</v>
      </c>
      <c r="V65" s="86">
        <v>1248.0608315129998</v>
      </c>
      <c r="W65" s="86">
        <v>1305.021260217</v>
      </c>
      <c r="X65" s="86">
        <v>1293.862945656</v>
      </c>
      <c r="Y65" s="86">
        <v>1396</v>
      </c>
      <c r="Z65" s="86">
        <v>1480</v>
      </c>
      <c r="AA65" s="86"/>
      <c r="AB65" s="91">
        <f t="shared" si="3"/>
        <v>1488.9266080624989</v>
      </c>
      <c r="AC65" s="86">
        <f t="shared" si="5"/>
        <v>1481.9903549784738</v>
      </c>
      <c r="AD65" s="86"/>
      <c r="AE65" s="89">
        <f t="shared" si="4"/>
        <v>0.20000000000000015</v>
      </c>
      <c r="AF65" s="90">
        <f t="shared" si="2"/>
        <v>1481.9903549784738</v>
      </c>
    </row>
    <row r="66" spans="21:32" x14ac:dyDescent="0.35">
      <c r="U66" s="87">
        <v>41959</v>
      </c>
      <c r="V66" s="86">
        <v>1265.1530378580001</v>
      </c>
      <c r="W66" s="86">
        <v>1329.6259905660002</v>
      </c>
      <c r="X66" s="86">
        <v>1303.9883856629999</v>
      </c>
      <c r="Y66" s="86">
        <v>1398</v>
      </c>
      <c r="Z66" s="86">
        <v>1468</v>
      </c>
      <c r="AA66" s="86"/>
      <c r="AB66" s="91">
        <f t="shared" si="3"/>
        <v>1495.109150651499</v>
      </c>
      <c r="AC66" s="86">
        <f t="shared" si="5"/>
        <v>1481.1036327456241</v>
      </c>
      <c r="AD66" s="86"/>
      <c r="AE66" s="89">
        <f t="shared" si="4"/>
        <v>0.20588235294117663</v>
      </c>
      <c r="AF66" s="90">
        <f t="shared" si="2"/>
        <v>1481.1036327456241</v>
      </c>
    </row>
    <row r="67" spans="21:32" x14ac:dyDescent="0.35">
      <c r="U67" s="87">
        <v>41960</v>
      </c>
      <c r="V67" s="86">
        <v>1266.7554952830001</v>
      </c>
      <c r="W67" s="86">
        <v>1349.07405552</v>
      </c>
      <c r="X67" s="86">
        <v>1307.6778210270002</v>
      </c>
      <c r="Y67" s="86">
        <v>1404</v>
      </c>
      <c r="Z67" s="86">
        <v>1467</v>
      </c>
      <c r="AA67" s="86"/>
      <c r="AB67" s="91">
        <f t="shared" si="3"/>
        <v>1502.143525730999</v>
      </c>
      <c r="AC67" s="86">
        <f t="shared" si="5"/>
        <v>1479.9176433265322</v>
      </c>
      <c r="AD67" s="86"/>
      <c r="AE67" s="89">
        <f t="shared" si="4"/>
        <v>0.2117647058823531</v>
      </c>
      <c r="AF67" s="90">
        <f t="shared" si="2"/>
        <v>1479.9176433265322</v>
      </c>
    </row>
    <row r="68" spans="21:32" x14ac:dyDescent="0.35">
      <c r="U68" s="87">
        <v>41961</v>
      </c>
      <c r="V68" s="86">
        <v>1272.0335245620001</v>
      </c>
      <c r="W68" s="86">
        <v>1362.5999140469999</v>
      </c>
      <c r="X68" s="86">
        <v>1290.9726891449998</v>
      </c>
      <c r="Y68" s="86">
        <v>1419</v>
      </c>
      <c r="Z68" s="86">
        <v>1467</v>
      </c>
      <c r="AA68" s="86"/>
      <c r="AB68" s="91">
        <f t="shared" si="3"/>
        <v>1505.0987073922488</v>
      </c>
      <c r="AC68" s="86">
        <f t="shared" si="5"/>
        <v>1477.876008609891</v>
      </c>
      <c r="AD68" s="86"/>
      <c r="AE68" s="89">
        <f t="shared" si="4"/>
        <v>0.21764705882352958</v>
      </c>
      <c r="AF68" s="90">
        <f t="shared" si="2"/>
        <v>1477.876008609891</v>
      </c>
    </row>
    <row r="69" spans="21:32" x14ac:dyDescent="0.35">
      <c r="U69" s="87">
        <v>41962</v>
      </c>
      <c r="V69" s="86">
        <v>1273.541688729</v>
      </c>
      <c r="W69" s="86">
        <v>1343.0419900529998</v>
      </c>
      <c r="X69" s="86">
        <v>1297.3156685849999</v>
      </c>
      <c r="Y69" s="86">
        <v>1421</v>
      </c>
      <c r="Z69" s="86">
        <v>1455</v>
      </c>
      <c r="AA69" s="86"/>
      <c r="AB69" s="91">
        <f t="shared" si="3"/>
        <v>1499.2949712537488</v>
      </c>
      <c r="AC69" s="86">
        <f t="shared" si="5"/>
        <v>1475.6086245336076</v>
      </c>
      <c r="AD69" s="86"/>
      <c r="AE69" s="89">
        <f t="shared" si="4"/>
        <v>0.22352941176470606</v>
      </c>
      <c r="AF69" s="90">
        <f t="shared" si="2"/>
        <v>1475.6086245336076</v>
      </c>
    </row>
    <row r="70" spans="21:32" x14ac:dyDescent="0.35">
      <c r="U70" s="87">
        <v>41963</v>
      </c>
      <c r="V70" s="86">
        <v>1287.903096735</v>
      </c>
      <c r="W70" s="86">
        <v>1343.6013807749998</v>
      </c>
      <c r="X70" s="86">
        <v>1291.0031553869999</v>
      </c>
      <c r="Y70" s="86">
        <v>1423</v>
      </c>
      <c r="Z70" s="86">
        <v>1432</v>
      </c>
      <c r="AA70" s="86"/>
      <c r="AB70" s="91">
        <f t="shared" si="3"/>
        <v>1492.6066906347487</v>
      </c>
      <c r="AC70" s="86">
        <f t="shared" si="5"/>
        <v>1473.3612678021741</v>
      </c>
      <c r="AD70" s="86"/>
      <c r="AE70" s="89">
        <f t="shared" si="4"/>
        <v>0.22941176470588254</v>
      </c>
      <c r="AF70" s="90">
        <f t="shared" si="2"/>
        <v>1473.3612678021741</v>
      </c>
    </row>
    <row r="71" spans="21:32" x14ac:dyDescent="0.35">
      <c r="U71" s="87">
        <v>41964</v>
      </c>
      <c r="V71" s="86">
        <v>1299.5554802129998</v>
      </c>
      <c r="W71" s="86">
        <v>1355.8941204959999</v>
      </c>
      <c r="X71" s="86">
        <v>1278.6442603950002</v>
      </c>
      <c r="Y71" s="86">
        <v>1422</v>
      </c>
      <c r="Z71" s="86">
        <v>1414</v>
      </c>
      <c r="AA71" s="86"/>
      <c r="AB71" s="91">
        <f t="shared" si="3"/>
        <v>1487.8401518169987</v>
      </c>
      <c r="AC71" s="86">
        <f t="shared" si="5"/>
        <v>1470.5055404144155</v>
      </c>
      <c r="AD71" s="86"/>
      <c r="AE71" s="89">
        <f t="shared" si="4"/>
        <v>0.23529411764705901</v>
      </c>
      <c r="AF71" s="90">
        <f t="shared" si="2"/>
        <v>1470.5055404144155</v>
      </c>
    </row>
    <row r="72" spans="21:32" x14ac:dyDescent="0.35">
      <c r="U72" s="87">
        <v>41965</v>
      </c>
      <c r="V72" s="86">
        <v>1299.6131305409999</v>
      </c>
      <c r="W72" s="86">
        <v>1358.2421273009998</v>
      </c>
      <c r="X72" s="86">
        <v>1291.430654067</v>
      </c>
      <c r="Y72" s="86">
        <v>1419</v>
      </c>
      <c r="Z72" s="86">
        <v>1372</v>
      </c>
      <c r="AA72" s="86"/>
      <c r="AB72" s="91">
        <f t="shared" si="3"/>
        <v>1480.3737519362487</v>
      </c>
      <c r="AC72" s="86">
        <f t="shared" si="5"/>
        <v>1467.0317695939405</v>
      </c>
      <c r="AD72" s="86"/>
      <c r="AE72" s="89">
        <f t="shared" si="4"/>
        <v>0.24117647058823549</v>
      </c>
      <c r="AF72" s="90">
        <f t="shared" si="2"/>
        <v>1467.0317695939405</v>
      </c>
    </row>
    <row r="73" spans="21:32" x14ac:dyDescent="0.35">
      <c r="U73" s="87">
        <v>41966</v>
      </c>
      <c r="V73" s="86">
        <v>1296.2276316389998</v>
      </c>
      <c r="W73" s="86">
        <v>1334.7522197579999</v>
      </c>
      <c r="X73" s="86">
        <v>1302.6478545539999</v>
      </c>
      <c r="Y73" s="86">
        <v>1400</v>
      </c>
      <c r="Z73" s="86">
        <v>1361</v>
      </c>
      <c r="AA73" s="86"/>
      <c r="AB73" s="91">
        <f t="shared" si="3"/>
        <v>1469.8055751722486</v>
      </c>
      <c r="AC73" s="86">
        <f t="shared" si="5"/>
        <v>1463.6796083699569</v>
      </c>
      <c r="AD73" s="86"/>
      <c r="AE73" s="89">
        <f t="shared" si="4"/>
        <v>0.24705882352941197</v>
      </c>
      <c r="AF73" s="90">
        <f t="shared" si="2"/>
        <v>1463.6796083699569</v>
      </c>
    </row>
    <row r="74" spans="21:32" x14ac:dyDescent="0.35">
      <c r="U74" s="87">
        <v>41967</v>
      </c>
      <c r="V74" s="86">
        <v>1268.3085917489998</v>
      </c>
      <c r="W74" s="86">
        <v>1306.6383848580001</v>
      </c>
      <c r="X74" s="86">
        <v>1316.4258007409999</v>
      </c>
      <c r="Y74" s="86">
        <v>1395</v>
      </c>
      <c r="Z74" s="86">
        <v>1384</v>
      </c>
      <c r="AA74" s="86"/>
      <c r="AB74" s="91">
        <f t="shared" si="3"/>
        <v>1470.7216029939987</v>
      </c>
      <c r="AC74" s="86">
        <f t="shared" si="5"/>
        <v>1460.5976656335069</v>
      </c>
      <c r="AD74" s="86"/>
      <c r="AE74" s="89">
        <f t="shared" si="4"/>
        <v>0.25294117647058845</v>
      </c>
      <c r="AF74" s="90">
        <f t="shared" si="2"/>
        <v>1460.5976656335069</v>
      </c>
    </row>
    <row r="75" spans="21:32" x14ac:dyDescent="0.35">
      <c r="U75" s="87">
        <v>41968</v>
      </c>
      <c r="V75" s="86">
        <v>1260.8209989059999</v>
      </c>
      <c r="W75" s="86">
        <v>1300.3466606009999</v>
      </c>
      <c r="X75" s="86">
        <v>1318.437716055</v>
      </c>
      <c r="Y75" s="86">
        <v>1400</v>
      </c>
      <c r="Z75" s="86">
        <v>1411</v>
      </c>
      <c r="AA75" s="86"/>
      <c r="AB75" s="91">
        <f t="shared" si="3"/>
        <v>1477.6516507582487</v>
      </c>
      <c r="AC75" s="86">
        <f t="shared" si="5"/>
        <v>1458.345931938107</v>
      </c>
      <c r="AD75" s="86"/>
      <c r="AE75" s="89">
        <f t="shared" si="4"/>
        <v>0.2588235294117649</v>
      </c>
      <c r="AF75" s="90">
        <f t="shared" si="2"/>
        <v>1458.345931938107</v>
      </c>
    </row>
    <row r="76" spans="21:32" x14ac:dyDescent="0.35">
      <c r="U76" s="87">
        <v>41969</v>
      </c>
      <c r="V76" s="86">
        <v>1250.74096029</v>
      </c>
      <c r="W76" s="86">
        <v>1275.9340665780001</v>
      </c>
      <c r="X76" s="86">
        <v>1324.126070262</v>
      </c>
      <c r="Y76" s="86">
        <v>1404</v>
      </c>
      <c r="Z76" s="86">
        <v>1425</v>
      </c>
      <c r="AA76" s="86"/>
      <c r="AB76" s="91">
        <f t="shared" si="3"/>
        <v>1477.4705908042488</v>
      </c>
      <c r="AC76" s="86">
        <f t="shared" si="5"/>
        <v>1455.9935692068238</v>
      </c>
      <c r="AD76" s="86"/>
      <c r="AE76" s="89">
        <f t="shared" si="4"/>
        <v>0.26470588235294135</v>
      </c>
      <c r="AF76" s="90">
        <f t="shared" si="2"/>
        <v>1455.9935692068238</v>
      </c>
    </row>
    <row r="77" spans="21:32" x14ac:dyDescent="0.35">
      <c r="U77" s="87">
        <v>41970</v>
      </c>
      <c r="V77" s="86">
        <v>1220.9017872509999</v>
      </c>
      <c r="W77" s="86">
        <v>1280.7586377150001</v>
      </c>
      <c r="X77" s="86">
        <v>1328.2081460459999</v>
      </c>
      <c r="Y77" s="86">
        <v>1387</v>
      </c>
      <c r="Z77" s="86">
        <v>1439</v>
      </c>
      <c r="AA77" s="86"/>
      <c r="AB77" s="91">
        <f t="shared" si="3"/>
        <v>1478.9472525344988</v>
      </c>
      <c r="AC77" s="86">
        <f t="shared" si="5"/>
        <v>1452.9899443705574</v>
      </c>
      <c r="AD77" s="86"/>
      <c r="AE77" s="89">
        <f t="shared" si="4"/>
        <v>0.2705882352941178</v>
      </c>
      <c r="AF77" s="90">
        <f t="shared" si="2"/>
        <v>1452.9899443705574</v>
      </c>
    </row>
    <row r="78" spans="21:32" x14ac:dyDescent="0.35">
      <c r="U78" s="87">
        <v>41971</v>
      </c>
      <c r="V78" s="86">
        <v>1232.5765689419998</v>
      </c>
      <c r="W78" s="86">
        <v>1297.6784401950001</v>
      </c>
      <c r="X78" s="86">
        <v>1329.7749508979998</v>
      </c>
      <c r="Y78" s="86">
        <v>1347</v>
      </c>
      <c r="Z78" s="86">
        <v>1446</v>
      </c>
      <c r="AA78" s="86"/>
      <c r="AB78" s="91">
        <f t="shared" si="3"/>
        <v>1475.3189043674988</v>
      </c>
      <c r="AC78" s="86">
        <f t="shared" si="5"/>
        <v>1448.8698572745736</v>
      </c>
      <c r="AD78" s="86"/>
      <c r="AE78" s="89">
        <f t="shared" si="4"/>
        <v>0.27647058823529425</v>
      </c>
      <c r="AF78" s="90">
        <f t="shared" si="2"/>
        <v>1448.8698572745736</v>
      </c>
    </row>
    <row r="79" spans="21:32" x14ac:dyDescent="0.35">
      <c r="U79" s="87">
        <v>41972</v>
      </c>
      <c r="V79" s="86">
        <v>1225.536285918</v>
      </c>
      <c r="W79" s="86">
        <v>1285.7378056349999</v>
      </c>
      <c r="X79" s="86">
        <v>1305.6149955599999</v>
      </c>
      <c r="Y79" s="86">
        <v>1351</v>
      </c>
      <c r="Z79" s="86">
        <v>1458</v>
      </c>
      <c r="AA79" s="86"/>
      <c r="AB79" s="91">
        <f t="shared" si="3"/>
        <v>1470.2937568929988</v>
      </c>
      <c r="AC79" s="86">
        <f t="shared" si="5"/>
        <v>1443.2495094448489</v>
      </c>
      <c r="AD79" s="86"/>
      <c r="AE79" s="89">
        <f t="shared" si="4"/>
        <v>0.2823529411764707</v>
      </c>
      <c r="AF79" s="90">
        <f t="shared" si="2"/>
        <v>1443.2495094448489</v>
      </c>
    </row>
    <row r="80" spans="21:32" x14ac:dyDescent="0.35">
      <c r="U80" s="87">
        <v>41973</v>
      </c>
      <c r="V80" s="86">
        <v>1224.3197093009999</v>
      </c>
      <c r="W80" s="86">
        <v>1232.0510949479999</v>
      </c>
      <c r="X80" s="86">
        <v>1265.794415892</v>
      </c>
      <c r="Y80" s="86">
        <v>1359</v>
      </c>
      <c r="Z80" s="86">
        <v>1457</v>
      </c>
      <c r="AA80" s="86"/>
      <c r="AB80" s="91">
        <f t="shared" si="3"/>
        <v>1448.6669343042488</v>
      </c>
      <c r="AC80" s="86">
        <f t="shared" si="5"/>
        <v>1436.9411195020321</v>
      </c>
      <c r="AD80" s="86"/>
      <c r="AE80" s="89">
        <f t="shared" si="4"/>
        <v>0.28823529411764715</v>
      </c>
      <c r="AF80" s="90">
        <f t="shared" si="2"/>
        <v>1436.9411195020321</v>
      </c>
    </row>
    <row r="81" spans="21:32" x14ac:dyDescent="0.35">
      <c r="U81" s="87">
        <v>41974</v>
      </c>
      <c r="V81" s="86">
        <v>1204.504260123</v>
      </c>
      <c r="W81" s="86">
        <v>1195.3860091859999</v>
      </c>
      <c r="X81" s="86">
        <v>1223.7358449780002</v>
      </c>
      <c r="Y81" s="86">
        <v>1364</v>
      </c>
      <c r="Z81" s="86">
        <v>1456</v>
      </c>
      <c r="AA81" s="86"/>
      <c r="AB81" s="91">
        <f t="shared" si="3"/>
        <v>1429.986020135249</v>
      </c>
      <c r="AC81" s="86">
        <f t="shared" si="5"/>
        <v>1430.0189829791739</v>
      </c>
      <c r="AD81" s="86"/>
      <c r="AE81" s="89">
        <f t="shared" si="4"/>
        <v>0.29411764705882359</v>
      </c>
      <c r="AF81" s="90">
        <f t="shared" si="2"/>
        <v>1430.0189829791739</v>
      </c>
    </row>
    <row r="82" spans="21:32" x14ac:dyDescent="0.35">
      <c r="U82" s="87">
        <v>41975</v>
      </c>
      <c r="V82" s="86">
        <v>1203.0757509210002</v>
      </c>
      <c r="W82" s="86">
        <v>1148.906791245</v>
      </c>
      <c r="X82" s="86">
        <v>1172.4345268170002</v>
      </c>
      <c r="Y82" s="86">
        <v>1354</v>
      </c>
      <c r="Z82" s="86">
        <v>1457</v>
      </c>
      <c r="AA82" s="86"/>
      <c r="AB82" s="91">
        <f t="shared" si="3"/>
        <v>1403.290886109749</v>
      </c>
      <c r="AC82" s="86">
        <f t="shared" si="5"/>
        <v>1422.3437204805653</v>
      </c>
      <c r="AD82" s="86"/>
      <c r="AE82" s="89">
        <f t="shared" si="4"/>
        <v>0.30000000000000004</v>
      </c>
      <c r="AF82" s="90">
        <f t="shared" si="2"/>
        <v>1422.3437204805653</v>
      </c>
    </row>
    <row r="83" spans="21:32" x14ac:dyDescent="0.35">
      <c r="U83" s="87">
        <v>41976</v>
      </c>
      <c r="V83" s="86">
        <v>1200.7101540959998</v>
      </c>
      <c r="W83" s="86">
        <v>1121.5956787769999</v>
      </c>
      <c r="X83" s="86">
        <v>1175.1577194300003</v>
      </c>
      <c r="Y83" s="86">
        <v>1379</v>
      </c>
      <c r="Z83" s="86">
        <v>1450</v>
      </c>
      <c r="AA83" s="86"/>
      <c r="AB83" s="91">
        <f t="shared" si="3"/>
        <v>1401.6439061459989</v>
      </c>
      <c r="AC83" s="86">
        <f t="shared" si="5"/>
        <v>1413.7167049964237</v>
      </c>
      <c r="AD83" s="86"/>
      <c r="AE83" s="89">
        <f t="shared" si="4"/>
        <v>0.30588235294117649</v>
      </c>
      <c r="AF83" s="90">
        <f t="shared" si="2"/>
        <v>1413.7167049964237</v>
      </c>
    </row>
    <row r="84" spans="21:32" x14ac:dyDescent="0.35">
      <c r="U84" s="87">
        <v>41977</v>
      </c>
      <c r="V84" s="86">
        <v>1196.277235068</v>
      </c>
      <c r="W84" s="86">
        <v>1126.2951508709998</v>
      </c>
      <c r="X84" s="86">
        <v>1200.7553814840001</v>
      </c>
      <c r="Y84" s="86">
        <v>1381</v>
      </c>
      <c r="Z84" s="86">
        <v>1450</v>
      </c>
      <c r="AA84" s="86"/>
      <c r="AB84" s="91">
        <f t="shared" si="3"/>
        <v>1409.7181896829989</v>
      </c>
      <c r="AC84" s="86">
        <f t="shared" si="5"/>
        <v>1404.5124825480157</v>
      </c>
      <c r="AD84" s="86"/>
      <c r="AE84" s="89">
        <f t="shared" si="4"/>
        <v>0.31176470588235294</v>
      </c>
      <c r="AF84" s="90">
        <f t="shared" si="2"/>
        <v>1404.5124825480157</v>
      </c>
    </row>
    <row r="85" spans="21:32" x14ac:dyDescent="0.35">
      <c r="U85" s="87">
        <v>41978</v>
      </c>
      <c r="V85" s="86">
        <v>1184.444474184</v>
      </c>
      <c r="W85" s="86">
        <v>1116.3840146699999</v>
      </c>
      <c r="X85" s="86">
        <v>1216.0052052840001</v>
      </c>
      <c r="Y85" s="86">
        <v>1357</v>
      </c>
      <c r="Z85" s="86">
        <v>1452</v>
      </c>
      <c r="AA85" s="86"/>
      <c r="AB85" s="91">
        <f t="shared" si="3"/>
        <v>1405.5528615827488</v>
      </c>
      <c r="AC85" s="86">
        <f t="shared" si="5"/>
        <v>1395.1074896871989</v>
      </c>
      <c r="AD85" s="86"/>
      <c r="AE85" s="89">
        <f t="shared" si="4"/>
        <v>0.31764705882352939</v>
      </c>
      <c r="AF85" s="90">
        <f t="shared" si="2"/>
        <v>1395.1074896871989</v>
      </c>
    </row>
    <row r="86" spans="21:32" x14ac:dyDescent="0.35">
      <c r="U86" s="87">
        <v>41979</v>
      </c>
      <c r="V86" s="86">
        <v>1202.8134076859999</v>
      </c>
      <c r="W86" s="86">
        <v>1058.302719927</v>
      </c>
      <c r="X86" s="86">
        <v>1242.9532464959998</v>
      </c>
      <c r="Y86" s="86">
        <v>1335</v>
      </c>
      <c r="Z86" s="86">
        <v>1448</v>
      </c>
      <c r="AA86" s="86"/>
      <c r="AB86" s="91">
        <f t="shared" si="3"/>
        <v>1391.2695481999988</v>
      </c>
      <c r="AC86" s="86">
        <f t="shared" si="5"/>
        <v>1385.6119313269487</v>
      </c>
      <c r="AD86" s="86"/>
      <c r="AE86" s="89">
        <f t="shared" si="4"/>
        <v>0.32352941176470584</v>
      </c>
      <c r="AF86" s="90">
        <f t="shared" si="2"/>
        <v>1385.6119313269487</v>
      </c>
    </row>
    <row r="87" spans="21:32" x14ac:dyDescent="0.35">
      <c r="U87" s="87">
        <v>41980</v>
      </c>
      <c r="V87" s="86">
        <v>1223.6005935899998</v>
      </c>
      <c r="W87" s="86">
        <v>1020.4280970899998</v>
      </c>
      <c r="X87" s="86">
        <v>1268.6274243</v>
      </c>
      <c r="Y87" s="86">
        <v>1344</v>
      </c>
      <c r="Z87" s="86">
        <v>1457</v>
      </c>
      <c r="AA87" s="86"/>
      <c r="AB87" s="91">
        <f t="shared" si="3"/>
        <v>1392.7194369417489</v>
      </c>
      <c r="AC87" s="86">
        <f t="shared" si="5"/>
        <v>1375.928816578232</v>
      </c>
      <c r="AD87" s="86"/>
      <c r="AE87" s="89">
        <f t="shared" si="4"/>
        <v>0.32941176470588229</v>
      </c>
      <c r="AF87" s="90">
        <f t="shared" si="2"/>
        <v>1375.928816578232</v>
      </c>
    </row>
    <row r="88" spans="21:32" x14ac:dyDescent="0.35">
      <c r="U88" s="87">
        <v>41981</v>
      </c>
      <c r="V88" s="86">
        <v>1244.9391662639998</v>
      </c>
      <c r="W88" s="86">
        <v>1021.3132929449999</v>
      </c>
      <c r="X88" s="86">
        <v>1267.3418008559997</v>
      </c>
      <c r="Y88" s="86">
        <v>1362</v>
      </c>
      <c r="Z88" s="86">
        <v>1449</v>
      </c>
      <c r="AA88" s="86"/>
      <c r="AB88" s="91">
        <f t="shared" si="3"/>
        <v>1395.1193300444988</v>
      </c>
      <c r="AC88" s="86">
        <f t="shared" si="5"/>
        <v>1366.7481350908072</v>
      </c>
      <c r="AD88" s="86"/>
      <c r="AE88" s="89">
        <f t="shared" si="4"/>
        <v>0.33529411764705874</v>
      </c>
      <c r="AF88" s="90">
        <f t="shared" si="2"/>
        <v>1366.7481350908072</v>
      </c>
    </row>
    <row r="89" spans="21:32" x14ac:dyDescent="0.35">
      <c r="U89" s="87">
        <v>41982</v>
      </c>
      <c r="V89" s="86">
        <v>1245.2048626139999</v>
      </c>
      <c r="W89" s="86">
        <v>1035.7295025029998</v>
      </c>
      <c r="X89" s="86">
        <v>1248.3222972929998</v>
      </c>
      <c r="Y89" s="86">
        <v>1379</v>
      </c>
      <c r="Z89" s="86">
        <v>1466</v>
      </c>
      <c r="AA89" s="86"/>
      <c r="AB89" s="91">
        <f t="shared" si="3"/>
        <v>1402.4685065432488</v>
      </c>
      <c r="AC89" s="86">
        <f t="shared" si="5"/>
        <v>1358.8565795496322</v>
      </c>
      <c r="AD89" s="86"/>
      <c r="AE89" s="89">
        <f t="shared" si="4"/>
        <v>0.34117647058823519</v>
      </c>
      <c r="AF89" s="90">
        <f t="shared" si="2"/>
        <v>1358.8565795496322</v>
      </c>
    </row>
    <row r="90" spans="21:32" x14ac:dyDescent="0.35">
      <c r="U90" s="87">
        <v>41983</v>
      </c>
      <c r="V90" s="86">
        <v>1246.7506112429999</v>
      </c>
      <c r="W90" s="86">
        <v>1050.4507324379999</v>
      </c>
      <c r="X90" s="86">
        <v>1206.869528379</v>
      </c>
      <c r="Y90" s="86">
        <v>1380</v>
      </c>
      <c r="Z90" s="86">
        <v>1456</v>
      </c>
      <c r="AA90" s="86"/>
      <c r="AB90" s="91">
        <f t="shared" si="3"/>
        <v>1393.5356217984991</v>
      </c>
      <c r="AC90" s="86">
        <f t="shared" si="5"/>
        <v>1351.6822603224068</v>
      </c>
      <c r="AD90" s="86"/>
      <c r="AE90" s="89">
        <f t="shared" si="4"/>
        <v>0.34705882352941164</v>
      </c>
      <c r="AF90" s="90">
        <f t="shared" si="2"/>
        <v>1351.6822603224068</v>
      </c>
    </row>
    <row r="91" spans="21:32" x14ac:dyDescent="0.35">
      <c r="U91" s="87">
        <v>41984</v>
      </c>
      <c r="V91" s="86">
        <v>1238.6096743349997</v>
      </c>
      <c r="W91" s="86">
        <v>1085.5174812330001</v>
      </c>
      <c r="X91" s="86">
        <v>1155.9700130910001</v>
      </c>
      <c r="Y91" s="86">
        <v>1365</v>
      </c>
      <c r="Z91" s="86">
        <v>1442</v>
      </c>
      <c r="AA91" s="86"/>
      <c r="AB91" s="91">
        <f t="shared" si="3"/>
        <v>1382.327430175249</v>
      </c>
      <c r="AC91" s="86">
        <f t="shared" si="5"/>
        <v>1345.3471305075486</v>
      </c>
      <c r="AD91" s="86"/>
      <c r="AE91" s="89">
        <f t="shared" si="4"/>
        <v>0.35294117647058809</v>
      </c>
      <c r="AF91" s="90">
        <f t="shared" si="2"/>
        <v>1345.3471305075486</v>
      </c>
    </row>
    <row r="92" spans="21:32" x14ac:dyDescent="0.35">
      <c r="U92" s="87">
        <v>41985</v>
      </c>
      <c r="V92" s="86">
        <v>1222.3852006769998</v>
      </c>
      <c r="W92" s="86">
        <v>1105.4580811619999</v>
      </c>
      <c r="X92" s="86">
        <v>1076.4554477729998</v>
      </c>
      <c r="Y92" s="86">
        <v>1359</v>
      </c>
      <c r="Z92" s="86">
        <v>1421</v>
      </c>
      <c r="AA92" s="86"/>
      <c r="AB92" s="91">
        <f t="shared" si="3"/>
        <v>1360.6839388279989</v>
      </c>
      <c r="AC92" s="86">
        <f t="shared" si="5"/>
        <v>1340.5132709456907</v>
      </c>
      <c r="AD92" s="86"/>
      <c r="AE92" s="89">
        <f t="shared" si="4"/>
        <v>0.35882352941176454</v>
      </c>
      <c r="AF92" s="90">
        <f t="shared" si="2"/>
        <v>1340.5132709456907</v>
      </c>
    </row>
    <row r="93" spans="21:32" x14ac:dyDescent="0.35">
      <c r="U93" s="87">
        <v>41986</v>
      </c>
      <c r="V93" s="86">
        <v>1227.568071426</v>
      </c>
      <c r="W93" s="86">
        <v>1077.5439007080001</v>
      </c>
      <c r="X93" s="86">
        <v>992.21358057599991</v>
      </c>
      <c r="Y93" s="86">
        <v>1351</v>
      </c>
      <c r="Z93" s="86">
        <v>1390</v>
      </c>
      <c r="AA93" s="86"/>
      <c r="AB93" s="91">
        <f t="shared" si="3"/>
        <v>1322.894926915249</v>
      </c>
      <c r="AC93" s="86">
        <f t="shared" si="5"/>
        <v>1336.5193437977405</v>
      </c>
      <c r="AD93" s="86"/>
      <c r="AE93" s="89">
        <f t="shared" si="4"/>
        <v>0.36470588235294099</v>
      </c>
      <c r="AF93" s="90">
        <f t="shared" si="2"/>
        <v>1336.5193437977405</v>
      </c>
    </row>
    <row r="94" spans="21:32" x14ac:dyDescent="0.35">
      <c r="U94" s="87">
        <v>41987</v>
      </c>
      <c r="V94" s="86">
        <v>1229.5415886209998</v>
      </c>
      <c r="W94" s="86">
        <v>1074.75160863</v>
      </c>
      <c r="X94" s="86">
        <v>923.43879159599999</v>
      </c>
      <c r="Y94" s="86">
        <v>1332</v>
      </c>
      <c r="Z94" s="86">
        <v>1376</v>
      </c>
      <c r="AA94" s="86"/>
      <c r="AB94" s="91">
        <f t="shared" si="3"/>
        <v>1296.7531566507489</v>
      </c>
      <c r="AC94" s="86">
        <f t="shared" si="5"/>
        <v>1332.7648811192905</v>
      </c>
      <c r="AD94" s="86"/>
      <c r="AE94" s="89">
        <f t="shared" si="4"/>
        <v>0.37058823529411744</v>
      </c>
      <c r="AF94" s="90">
        <f t="shared" si="2"/>
        <v>1332.7648811192905</v>
      </c>
    </row>
    <row r="95" spans="21:32" x14ac:dyDescent="0.35">
      <c r="U95" s="87">
        <v>41988</v>
      </c>
      <c r="V95" s="86">
        <v>1196.4630388380001</v>
      </c>
      <c r="W95" s="86">
        <v>1077.7569195330002</v>
      </c>
      <c r="X95" s="86">
        <v>892.47090359700007</v>
      </c>
      <c r="Y95" s="86">
        <v>1308</v>
      </c>
      <c r="Z95" s="86">
        <v>1366</v>
      </c>
      <c r="AA95" s="86"/>
      <c r="AB95" s="91">
        <f t="shared" si="3"/>
        <v>1281.2625123767489</v>
      </c>
      <c r="AC95" s="86">
        <f t="shared" si="5"/>
        <v>1328.9427066442072</v>
      </c>
      <c r="AD95" s="86"/>
      <c r="AE95" s="89">
        <f t="shared" si="4"/>
        <v>0.37647058823529389</v>
      </c>
      <c r="AF95" s="90">
        <f t="shared" si="2"/>
        <v>1328.9427066442072</v>
      </c>
    </row>
    <row r="96" spans="21:32" x14ac:dyDescent="0.35">
      <c r="U96" s="87">
        <v>41989</v>
      </c>
      <c r="V96" s="86">
        <v>1175.8772457360001</v>
      </c>
      <c r="W96" s="86">
        <v>1070.761715655</v>
      </c>
      <c r="X96" s="86">
        <v>858.82116074099997</v>
      </c>
      <c r="Y96" s="86">
        <v>1292</v>
      </c>
      <c r="Z96" s="86">
        <v>1357</v>
      </c>
      <c r="AA96" s="86"/>
      <c r="AB96" s="91">
        <f t="shared" si="3"/>
        <v>1264.8512756932487</v>
      </c>
      <c r="AC96" s="86">
        <f t="shared" si="5"/>
        <v>1326.161608208374</v>
      </c>
      <c r="AD96" s="86"/>
      <c r="AE96" s="89">
        <f t="shared" si="4"/>
        <v>0.38235294117647034</v>
      </c>
      <c r="AF96" s="90">
        <f t="shared" ref="AF96:AF159" si="6">AC96+((AE96*$M$1)*AC96)</f>
        <v>1326.161608208374</v>
      </c>
    </row>
    <row r="97" spans="21:32" x14ac:dyDescent="0.35">
      <c r="U97" s="87">
        <v>41990</v>
      </c>
      <c r="V97" s="86">
        <v>1149.305533581</v>
      </c>
      <c r="W97" s="86">
        <v>1070.2016008349999</v>
      </c>
      <c r="X97" s="86">
        <v>817.30841761500005</v>
      </c>
      <c r="Y97" s="86">
        <v>1286</v>
      </c>
      <c r="Z97" s="86">
        <v>1319</v>
      </c>
      <c r="AA97" s="86"/>
      <c r="AB97" s="91">
        <f t="shared" ref="AB97:AB160" si="7">AB96-AVERAGE((Z96-Z97),(Y96-Y97),(X96-X97),(W96-W97))</f>
        <v>1243.3330612067487</v>
      </c>
      <c r="AC97" s="86">
        <f t="shared" si="5"/>
        <v>1324.7225104674574</v>
      </c>
      <c r="AD97" s="86"/>
      <c r="AE97" s="89">
        <f t="shared" ref="AE97:AE160" si="8">AE96+(1/170)</f>
        <v>0.38823529411764679</v>
      </c>
      <c r="AF97" s="90">
        <f t="shared" si="6"/>
        <v>1324.7225104674574</v>
      </c>
    </row>
    <row r="98" spans="21:32" x14ac:dyDescent="0.35">
      <c r="U98" s="87">
        <v>41991</v>
      </c>
      <c r="V98" s="86">
        <v>1156.301404176</v>
      </c>
      <c r="W98" s="86">
        <v>1080.6097269899999</v>
      </c>
      <c r="X98" s="86">
        <v>802.45618239300006</v>
      </c>
      <c r="Y98" s="86">
        <v>1275</v>
      </c>
      <c r="Z98" s="86">
        <v>1277</v>
      </c>
      <c r="AA98" s="86"/>
      <c r="AB98" s="91">
        <f t="shared" si="7"/>
        <v>1228.9720339399987</v>
      </c>
      <c r="AC98" s="86">
        <f t="shared" si="5"/>
        <v>1325.1707768068738</v>
      </c>
      <c r="AD98" s="86"/>
      <c r="AE98" s="89">
        <f t="shared" si="8"/>
        <v>0.39411764705882324</v>
      </c>
      <c r="AF98" s="90">
        <f t="shared" si="6"/>
        <v>1325.1707768068738</v>
      </c>
    </row>
    <row r="99" spans="21:32" x14ac:dyDescent="0.35">
      <c r="U99" s="87">
        <v>41992</v>
      </c>
      <c r="V99" s="86">
        <v>1160.9015478060003</v>
      </c>
      <c r="W99" s="86">
        <v>1088.0550510539999</v>
      </c>
      <c r="X99" s="86">
        <v>755.7034642860001</v>
      </c>
      <c r="Y99" s="86">
        <v>1264</v>
      </c>
      <c r="Z99" s="86">
        <v>1280</v>
      </c>
      <c r="AA99" s="86"/>
      <c r="AB99" s="91">
        <f t="shared" si="7"/>
        <v>1217.1451854292486</v>
      </c>
      <c r="AC99" s="86">
        <f t="shared" si="5"/>
        <v>1326.5015035364406</v>
      </c>
      <c r="AD99" s="86"/>
      <c r="AE99" s="89">
        <f t="shared" si="8"/>
        <v>0.39999999999999969</v>
      </c>
      <c r="AF99" s="90">
        <f t="shared" si="6"/>
        <v>1326.5015035364406</v>
      </c>
    </row>
    <row r="100" spans="21:32" x14ac:dyDescent="0.35">
      <c r="U100" s="87">
        <v>41993</v>
      </c>
      <c r="V100" s="86">
        <v>1190.874039042</v>
      </c>
      <c r="W100" s="86">
        <v>1058.9121240960001</v>
      </c>
      <c r="X100" s="86">
        <v>727.22540883600016</v>
      </c>
      <c r="Y100" s="86">
        <v>1254</v>
      </c>
      <c r="Z100" s="86">
        <v>1310</v>
      </c>
      <c r="AA100" s="86"/>
      <c r="AB100" s="91">
        <f t="shared" si="7"/>
        <v>1207.7399398272487</v>
      </c>
      <c r="AC100" s="86">
        <f t="shared" ref="AC100:AC163" si="9">AVERAGE(AB85:AB99,AB100:AB114)</f>
        <v>1328.2022977281906</v>
      </c>
      <c r="AD100" s="86"/>
      <c r="AE100" s="89">
        <f t="shared" si="8"/>
        <v>0.40588235294117614</v>
      </c>
      <c r="AF100" s="90">
        <f t="shared" si="6"/>
        <v>1328.2022977281906</v>
      </c>
    </row>
    <row r="101" spans="21:32" x14ac:dyDescent="0.35">
      <c r="U101" s="87">
        <v>41994</v>
      </c>
      <c r="V101" s="86">
        <v>1218.261802017</v>
      </c>
      <c r="W101" s="86">
        <v>1024.6351122359999</v>
      </c>
      <c r="X101" s="86">
        <v>710.92949880900005</v>
      </c>
      <c r="Y101" s="86">
        <v>1244</v>
      </c>
      <c r="Z101" s="86">
        <v>1329</v>
      </c>
      <c r="AA101" s="86"/>
      <c r="AB101" s="91">
        <f t="shared" si="7"/>
        <v>1197.3467093554987</v>
      </c>
      <c r="AC101" s="86">
        <f t="shared" si="9"/>
        <v>1330.1057538565401</v>
      </c>
      <c r="AD101" s="86"/>
      <c r="AE101" s="89">
        <f t="shared" si="8"/>
        <v>0.41176470588235259</v>
      </c>
      <c r="AF101" s="90">
        <f t="shared" si="6"/>
        <v>1330.1057538565401</v>
      </c>
    </row>
    <row r="102" spans="21:32" x14ac:dyDescent="0.35">
      <c r="U102" s="87">
        <v>41995</v>
      </c>
      <c r="V102" s="86">
        <v>1196.5489377299998</v>
      </c>
      <c r="W102" s="86">
        <v>998.78420969400008</v>
      </c>
      <c r="X102" s="86">
        <v>723.20679318300006</v>
      </c>
      <c r="Y102" s="86">
        <v>1254</v>
      </c>
      <c r="Z102" s="86">
        <v>1363</v>
      </c>
      <c r="AA102" s="86"/>
      <c r="AB102" s="91">
        <f t="shared" si="7"/>
        <v>1204.9533073134987</v>
      </c>
      <c r="AC102" s="86">
        <f t="shared" si="9"/>
        <v>1332.3987641132735</v>
      </c>
      <c r="AD102" s="86"/>
      <c r="AE102" s="89">
        <f t="shared" si="8"/>
        <v>0.41764705882352904</v>
      </c>
      <c r="AF102" s="90">
        <f t="shared" si="6"/>
        <v>1332.3987641132735</v>
      </c>
    </row>
    <row r="103" spans="21:32" x14ac:dyDescent="0.35">
      <c r="U103" s="87">
        <v>41996</v>
      </c>
      <c r="V103" s="86">
        <v>1196.5482948209999</v>
      </c>
      <c r="W103" s="86">
        <v>972.42984411900011</v>
      </c>
      <c r="X103" s="86">
        <v>753.98356525200018</v>
      </c>
      <c r="Y103" s="86">
        <v>1293</v>
      </c>
      <c r="Z103" s="86">
        <v>1432</v>
      </c>
      <c r="AA103" s="86"/>
      <c r="AB103" s="91">
        <f t="shared" si="7"/>
        <v>1233.0589089369987</v>
      </c>
      <c r="AC103" s="86">
        <f t="shared" si="9"/>
        <v>1334.5324033607901</v>
      </c>
      <c r="AD103" s="86"/>
      <c r="AE103" s="89">
        <f t="shared" si="8"/>
        <v>0.42352941176470549</v>
      </c>
      <c r="AF103" s="90">
        <f t="shared" si="6"/>
        <v>1334.5324033607901</v>
      </c>
    </row>
    <row r="104" spans="21:32" x14ac:dyDescent="0.35">
      <c r="U104" s="87">
        <v>41997</v>
      </c>
      <c r="V104" s="86">
        <v>1199.892564498</v>
      </c>
      <c r="W104" s="86">
        <v>976.74146789699989</v>
      </c>
      <c r="X104" s="86">
        <v>812.40441043500016</v>
      </c>
      <c r="Y104" s="86">
        <v>1298</v>
      </c>
      <c r="Z104" s="86">
        <v>1454</v>
      </c>
      <c r="AA104" s="86"/>
      <c r="AB104" s="91">
        <f t="shared" si="7"/>
        <v>1255.4920261772486</v>
      </c>
      <c r="AC104" s="86">
        <f t="shared" si="9"/>
        <v>1336.5243658722732</v>
      </c>
      <c r="AD104" s="86"/>
      <c r="AE104" s="89">
        <f t="shared" si="8"/>
        <v>0.42941176470588194</v>
      </c>
      <c r="AF104" s="90">
        <f t="shared" si="6"/>
        <v>1336.5243658722732</v>
      </c>
    </row>
    <row r="105" spans="21:32" x14ac:dyDescent="0.35">
      <c r="U105" s="87">
        <v>41998</v>
      </c>
      <c r="V105" s="86">
        <v>1211.583098436</v>
      </c>
      <c r="W105" s="86">
        <v>1030.9904869020002</v>
      </c>
      <c r="X105" s="86">
        <v>876.57831197100006</v>
      </c>
      <c r="Y105" s="86">
        <v>1298</v>
      </c>
      <c r="Z105" s="86">
        <v>1464</v>
      </c>
      <c r="AA105" s="86"/>
      <c r="AB105" s="91">
        <f t="shared" si="7"/>
        <v>1287.5977563124986</v>
      </c>
      <c r="AC105" s="86">
        <f t="shared" si="9"/>
        <v>1338.2581608333981</v>
      </c>
      <c r="AD105" s="86"/>
      <c r="AE105" s="89">
        <f t="shared" si="8"/>
        <v>0.43529411764705839</v>
      </c>
      <c r="AF105" s="90">
        <f t="shared" si="6"/>
        <v>1338.2581608333981</v>
      </c>
    </row>
    <row r="106" spans="21:32" x14ac:dyDescent="0.35">
      <c r="U106" s="87">
        <v>41999</v>
      </c>
      <c r="V106" s="86">
        <v>1211.6778685980003</v>
      </c>
      <c r="W106" s="86">
        <v>1111.1099501669999</v>
      </c>
      <c r="X106" s="86">
        <v>939.88703925000004</v>
      </c>
      <c r="Y106" s="86">
        <v>1329</v>
      </c>
      <c r="Z106" s="86">
        <v>1469</v>
      </c>
      <c r="AA106" s="86"/>
      <c r="AB106" s="91">
        <f t="shared" si="7"/>
        <v>1332.4548039484985</v>
      </c>
      <c r="AC106" s="86">
        <f t="shared" si="9"/>
        <v>1340.0918003288066</v>
      </c>
      <c r="AD106" s="86"/>
      <c r="AE106" s="89">
        <f t="shared" si="8"/>
        <v>0.44117647058823484</v>
      </c>
      <c r="AF106" s="90">
        <f t="shared" si="6"/>
        <v>1340.0918003288066</v>
      </c>
    </row>
    <row r="107" spans="21:32" x14ac:dyDescent="0.35">
      <c r="U107" s="87">
        <v>42000</v>
      </c>
      <c r="V107" s="86">
        <v>1243.2310995270002</v>
      </c>
      <c r="W107" s="86">
        <v>1150.14711225</v>
      </c>
      <c r="X107" s="86">
        <v>970.54841375700016</v>
      </c>
      <c r="Y107" s="86">
        <v>1362</v>
      </c>
      <c r="Z107" s="86">
        <v>1473</v>
      </c>
      <c r="AA107" s="86"/>
      <c r="AB107" s="91">
        <f t="shared" si="7"/>
        <v>1359.1294380959985</v>
      </c>
      <c r="AC107" s="86">
        <f t="shared" si="9"/>
        <v>1341.9305053789317</v>
      </c>
      <c r="AD107" s="86"/>
      <c r="AE107" s="89">
        <f t="shared" si="8"/>
        <v>0.44705882352941129</v>
      </c>
      <c r="AF107" s="90">
        <f t="shared" si="6"/>
        <v>1341.9305053789317</v>
      </c>
    </row>
    <row r="108" spans="21:32" x14ac:dyDescent="0.35">
      <c r="U108" s="87">
        <v>42001</v>
      </c>
      <c r="V108" s="86">
        <v>1254.8826178259999</v>
      </c>
      <c r="W108" s="86">
        <v>1151.382710157</v>
      </c>
      <c r="X108" s="86">
        <v>968.53515952200019</v>
      </c>
      <c r="Y108" s="86">
        <v>1372</v>
      </c>
      <c r="Z108" s="86">
        <v>1478</v>
      </c>
      <c r="AA108" s="86"/>
      <c r="AB108" s="91">
        <f t="shared" si="7"/>
        <v>1362.6850240139984</v>
      </c>
      <c r="AC108" s="86">
        <f t="shared" si="9"/>
        <v>1344.0676108072732</v>
      </c>
      <c r="AD108" s="86"/>
      <c r="AE108" s="89">
        <f t="shared" si="8"/>
        <v>0.45294117647058774</v>
      </c>
      <c r="AF108" s="90">
        <f t="shared" si="6"/>
        <v>1344.0676108072732</v>
      </c>
    </row>
    <row r="109" spans="21:32" x14ac:dyDescent="0.35">
      <c r="U109" s="87">
        <v>42002</v>
      </c>
      <c r="V109" s="86">
        <v>1271.4919672409999</v>
      </c>
      <c r="W109" s="86">
        <v>1129.1075836800001</v>
      </c>
      <c r="X109" s="86">
        <v>947.58428050500004</v>
      </c>
      <c r="Y109" s="86">
        <v>1377</v>
      </c>
      <c r="Z109" s="86">
        <v>1488</v>
      </c>
      <c r="AA109" s="86"/>
      <c r="AB109" s="91">
        <f t="shared" si="7"/>
        <v>1355.6285226404984</v>
      </c>
      <c r="AC109" s="86">
        <f t="shared" si="9"/>
        <v>1347.3156466462565</v>
      </c>
      <c r="AD109" s="86"/>
      <c r="AE109" s="89">
        <f t="shared" si="8"/>
        <v>0.45882352941176419</v>
      </c>
      <c r="AF109" s="90">
        <f t="shared" si="6"/>
        <v>1347.3156466462565</v>
      </c>
    </row>
    <row r="110" spans="21:32" x14ac:dyDescent="0.35">
      <c r="U110" s="87">
        <v>42003</v>
      </c>
      <c r="V110" s="86">
        <v>1291.3335145439999</v>
      </c>
      <c r="W110" s="86">
        <v>1119.900568149</v>
      </c>
      <c r="X110" s="86">
        <v>967.21313039100005</v>
      </c>
      <c r="Y110" s="86">
        <v>1404</v>
      </c>
      <c r="Z110" s="86">
        <v>1489</v>
      </c>
      <c r="AA110" s="86"/>
      <c r="AB110" s="91">
        <f t="shared" si="7"/>
        <v>1365.2339812292485</v>
      </c>
      <c r="AC110" s="86">
        <f t="shared" si="9"/>
        <v>1351.5684072656566</v>
      </c>
      <c r="AD110" s="86"/>
      <c r="AE110" s="89">
        <f t="shared" si="8"/>
        <v>0.46470588235294064</v>
      </c>
      <c r="AF110" s="90">
        <f t="shared" si="6"/>
        <v>1351.5684072656566</v>
      </c>
    </row>
    <row r="111" spans="21:32" x14ac:dyDescent="0.35">
      <c r="U111" s="87">
        <v>42004</v>
      </c>
      <c r="V111" s="86">
        <v>1290.7909680749999</v>
      </c>
      <c r="W111" s="86">
        <v>1136.8047855960001</v>
      </c>
      <c r="X111" s="86">
        <v>1021.625339658</v>
      </c>
      <c r="Y111" s="86">
        <v>1425</v>
      </c>
      <c r="Z111" s="86">
        <v>1483</v>
      </c>
      <c r="AA111" s="86"/>
      <c r="AB111" s="91">
        <f t="shared" si="7"/>
        <v>1386.8130879077485</v>
      </c>
      <c r="AC111" s="86">
        <f t="shared" si="9"/>
        <v>1356.4799132877399</v>
      </c>
      <c r="AD111" s="86"/>
      <c r="AE111" s="89">
        <f t="shared" si="8"/>
        <v>0.47058823529411709</v>
      </c>
      <c r="AF111" s="90">
        <f t="shared" si="6"/>
        <v>1356.4799132877399</v>
      </c>
    </row>
    <row r="112" spans="21:32" x14ac:dyDescent="0.35">
      <c r="U112" s="87">
        <v>42005</v>
      </c>
      <c r="V112" s="86">
        <v>1301.4253725299998</v>
      </c>
      <c r="W112" s="86">
        <v>1185.8893927710001</v>
      </c>
      <c r="X112" s="86">
        <v>1085.243886021</v>
      </c>
      <c r="Y112" s="86">
        <v>1435</v>
      </c>
      <c r="Z112" s="83">
        <v>1480</v>
      </c>
      <c r="AA112" s="91"/>
      <c r="AB112" s="91">
        <f t="shared" si="7"/>
        <v>1416.7388762922485</v>
      </c>
      <c r="AC112" s="86">
        <f t="shared" si="9"/>
        <v>1362.0029263114898</v>
      </c>
      <c r="AD112" s="86"/>
      <c r="AE112" s="89">
        <f t="shared" si="8"/>
        <v>0.47647058823529354</v>
      </c>
      <c r="AF112" s="90">
        <f t="shared" si="6"/>
        <v>1362.0029263114898</v>
      </c>
    </row>
    <row r="113" spans="21:32" x14ac:dyDescent="0.35">
      <c r="U113" s="87">
        <v>42006</v>
      </c>
      <c r="V113" s="86">
        <v>1312.3521610799999</v>
      </c>
      <c r="W113" s="86">
        <v>1237.2372059100001</v>
      </c>
      <c r="X113" s="86">
        <v>1127.2033998449999</v>
      </c>
      <c r="Y113" s="86">
        <v>1428</v>
      </c>
      <c r="Z113" s="83">
        <v>1493</v>
      </c>
      <c r="AA113" s="91"/>
      <c r="AB113" s="91">
        <f t="shared" si="7"/>
        <v>1441.5657080329984</v>
      </c>
      <c r="AC113" s="86">
        <f t="shared" si="9"/>
        <v>1368.5526450061982</v>
      </c>
      <c r="AD113" s="86"/>
      <c r="AE113" s="89">
        <f t="shared" si="8"/>
        <v>0.48235294117646998</v>
      </c>
      <c r="AF113" s="90">
        <f t="shared" si="6"/>
        <v>1368.5526450061982</v>
      </c>
    </row>
    <row r="114" spans="21:32" x14ac:dyDescent="0.35">
      <c r="U114" s="87">
        <v>42007</v>
      </c>
      <c r="V114" s="86">
        <v>1325.6365024199999</v>
      </c>
      <c r="W114" s="86">
        <v>1259.4277426559997</v>
      </c>
      <c r="X114" s="86">
        <v>1151.7180927089998</v>
      </c>
      <c r="Y114" s="86">
        <v>1439</v>
      </c>
      <c r="Z114" s="83">
        <v>1512</v>
      </c>
      <c r="AA114" s="91"/>
      <c r="AB114" s="91">
        <f t="shared" si="7"/>
        <v>1460.7420154354982</v>
      </c>
      <c r="AC114" s="86">
        <f t="shared" si="9"/>
        <v>1375.5152327084568</v>
      </c>
      <c r="AD114" s="86"/>
      <c r="AE114" s="89">
        <f t="shared" si="8"/>
        <v>0.48823529411764643</v>
      </c>
      <c r="AF114" s="90">
        <f t="shared" si="6"/>
        <v>1375.5152327084568</v>
      </c>
    </row>
    <row r="115" spans="21:32" x14ac:dyDescent="0.35">
      <c r="U115" s="87">
        <v>42008</v>
      </c>
      <c r="V115" s="86">
        <v>1333.17775059</v>
      </c>
      <c r="W115" s="86">
        <v>1253.8860895319999</v>
      </c>
      <c r="X115" s="86">
        <v>1180.917865824</v>
      </c>
      <c r="Y115" s="86">
        <v>1418</v>
      </c>
      <c r="Z115" s="83">
        <v>1517</v>
      </c>
      <c r="AA115" s="91"/>
      <c r="AB115" s="91">
        <f t="shared" si="7"/>
        <v>1462.6565454332483</v>
      </c>
      <c r="AC115" s="86">
        <f t="shared" si="9"/>
        <v>1382.2773777142731</v>
      </c>
      <c r="AD115" s="86"/>
      <c r="AE115" s="89">
        <f t="shared" si="8"/>
        <v>0.49411764705882288</v>
      </c>
      <c r="AF115" s="90">
        <f t="shared" si="6"/>
        <v>1382.2773777142731</v>
      </c>
    </row>
    <row r="116" spans="21:32" x14ac:dyDescent="0.35">
      <c r="U116" s="87">
        <v>42009</v>
      </c>
      <c r="V116" s="86">
        <v>1328.371525842</v>
      </c>
      <c r="W116" s="86">
        <v>1244.102825169</v>
      </c>
      <c r="X116" s="86">
        <v>1193.3143720619998</v>
      </c>
      <c r="Y116" s="86">
        <v>1403</v>
      </c>
      <c r="Z116" s="83">
        <v>1519</v>
      </c>
      <c r="AA116" s="91"/>
      <c r="AB116" s="91">
        <f t="shared" si="7"/>
        <v>1460.0598559019982</v>
      </c>
      <c r="AC116" s="86">
        <f t="shared" si="9"/>
        <v>1388.630142806632</v>
      </c>
      <c r="AD116" s="86"/>
      <c r="AE116" s="89">
        <f t="shared" si="8"/>
        <v>0.49999999999999933</v>
      </c>
      <c r="AF116" s="90">
        <f t="shared" si="6"/>
        <v>1388.630142806632</v>
      </c>
    </row>
    <row r="117" spans="21:32" x14ac:dyDescent="0.35">
      <c r="U117" s="87">
        <v>42010</v>
      </c>
      <c r="V117" s="86">
        <v>1327.2353881800002</v>
      </c>
      <c r="W117" s="86">
        <v>1216.3091015699999</v>
      </c>
      <c r="X117" s="86">
        <v>1200.7831295219999</v>
      </c>
      <c r="Y117" s="86">
        <v>1405</v>
      </c>
      <c r="Z117" s="83">
        <v>1524</v>
      </c>
      <c r="AA117" s="91"/>
      <c r="AB117" s="91">
        <f t="shared" si="7"/>
        <v>1456.7286143672482</v>
      </c>
      <c r="AC117" s="86">
        <f t="shared" si="9"/>
        <v>1394.2329099396316</v>
      </c>
      <c r="AD117" s="86"/>
      <c r="AE117" s="89">
        <f t="shared" si="8"/>
        <v>0.50588235294117578</v>
      </c>
      <c r="AF117" s="90">
        <f t="shared" si="6"/>
        <v>1394.2329099396316</v>
      </c>
    </row>
    <row r="118" spans="21:32" x14ac:dyDescent="0.35">
      <c r="U118" s="87">
        <v>42011</v>
      </c>
      <c r="V118" s="86">
        <v>1325.2094458620002</v>
      </c>
      <c r="W118" s="86">
        <v>1193.2543320059999</v>
      </c>
      <c r="X118" s="86">
        <v>1204.4362631729998</v>
      </c>
      <c r="Y118" s="86">
        <v>1425</v>
      </c>
      <c r="Z118" s="83">
        <v>1516</v>
      </c>
      <c r="AA118" s="91"/>
      <c r="AB118" s="91">
        <f t="shared" si="7"/>
        <v>1454.8782053889981</v>
      </c>
      <c r="AC118" s="86">
        <f t="shared" si="9"/>
        <v>1398.4842379440317</v>
      </c>
      <c r="AD118" s="86"/>
      <c r="AE118" s="89">
        <f t="shared" si="8"/>
        <v>0.51176470588235223</v>
      </c>
      <c r="AF118" s="90">
        <f t="shared" si="6"/>
        <v>1398.4842379440317</v>
      </c>
    </row>
    <row r="119" spans="21:32" x14ac:dyDescent="0.35">
      <c r="U119" s="87">
        <v>42012</v>
      </c>
      <c r="V119" s="86">
        <v>1330.2976565609999</v>
      </c>
      <c r="W119" s="86">
        <v>1208.5200140729999</v>
      </c>
      <c r="X119" s="86">
        <v>1181.5871810579999</v>
      </c>
      <c r="Y119" s="86">
        <v>1430</v>
      </c>
      <c r="Z119" s="83">
        <v>1517</v>
      </c>
      <c r="AA119" s="91"/>
      <c r="AB119" s="91">
        <f t="shared" si="7"/>
        <v>1454.4823553769982</v>
      </c>
      <c r="AC119" s="86">
        <f t="shared" si="9"/>
        <v>1401.2365690100485</v>
      </c>
      <c r="AD119" s="86"/>
      <c r="AE119" s="89">
        <f t="shared" si="8"/>
        <v>0.51764705882352868</v>
      </c>
      <c r="AF119" s="90">
        <f t="shared" si="6"/>
        <v>1401.2365690100485</v>
      </c>
    </row>
    <row r="120" spans="21:32" x14ac:dyDescent="0.35">
      <c r="U120" s="87">
        <v>42013</v>
      </c>
      <c r="V120" s="86">
        <v>1315.2580858589999</v>
      </c>
      <c r="W120" s="86">
        <v>1239.5216483309998</v>
      </c>
      <c r="X120" s="86">
        <v>1140.8353519350001</v>
      </c>
      <c r="Y120" s="86">
        <v>1423</v>
      </c>
      <c r="Z120" s="83">
        <v>1510</v>
      </c>
      <c r="AA120" s="91"/>
      <c r="AB120" s="91">
        <f t="shared" si="7"/>
        <v>1448.5448066607482</v>
      </c>
      <c r="AC120" s="86">
        <f t="shared" si="9"/>
        <v>1402.6441986927066</v>
      </c>
      <c r="AD120" s="86"/>
      <c r="AE120" s="89">
        <f t="shared" si="8"/>
        <v>0.52352941176470513</v>
      </c>
      <c r="AF120" s="90">
        <f t="shared" si="6"/>
        <v>1402.6441986927066</v>
      </c>
    </row>
    <row r="121" spans="21:32" x14ac:dyDescent="0.35">
      <c r="U121" s="87">
        <v>42014</v>
      </c>
      <c r="V121" s="86">
        <v>1305.7131860760001</v>
      </c>
      <c r="W121" s="86">
        <v>1260.4921894080001</v>
      </c>
      <c r="X121" s="86">
        <v>1141.639910931</v>
      </c>
      <c r="Y121" s="86">
        <v>1387</v>
      </c>
      <c r="Z121" s="83">
        <v>1480</v>
      </c>
      <c r="AA121" s="91"/>
      <c r="AB121" s="91">
        <f t="shared" si="7"/>
        <v>1437.4885816789983</v>
      </c>
      <c r="AC121" s="86">
        <f t="shared" si="9"/>
        <v>1402.0362633834734</v>
      </c>
      <c r="AD121" s="86"/>
      <c r="AE121" s="89">
        <f t="shared" si="8"/>
        <v>0.52941176470588158</v>
      </c>
      <c r="AF121" s="90">
        <f t="shared" si="6"/>
        <v>1402.0362633834734</v>
      </c>
    </row>
    <row r="122" spans="21:32" x14ac:dyDescent="0.35">
      <c r="U122" s="87">
        <v>42015</v>
      </c>
      <c r="V122" s="86">
        <v>1302.073111578</v>
      </c>
      <c r="W122" s="86">
        <v>1270.4353761989998</v>
      </c>
      <c r="X122" s="86">
        <v>1153.930804137</v>
      </c>
      <c r="Y122" s="86">
        <v>1344</v>
      </c>
      <c r="Z122" s="83">
        <v>1450</v>
      </c>
      <c r="AA122" s="91"/>
      <c r="AB122" s="91">
        <f t="shared" si="7"/>
        <v>1424.7971016782483</v>
      </c>
      <c r="AC122" s="86">
        <f t="shared" si="9"/>
        <v>1398.7276511528066</v>
      </c>
      <c r="AD122" s="86"/>
      <c r="AE122" s="89">
        <f t="shared" si="8"/>
        <v>0.53529411764705803</v>
      </c>
      <c r="AF122" s="90">
        <f t="shared" si="6"/>
        <v>1398.7276511528066</v>
      </c>
    </row>
    <row r="123" spans="21:32" x14ac:dyDescent="0.35">
      <c r="U123" s="87">
        <v>42016</v>
      </c>
      <c r="V123" s="86">
        <v>1292.5505335620001</v>
      </c>
      <c r="W123" s="86">
        <v>1292.2201461330001</v>
      </c>
      <c r="X123" s="86">
        <v>1145.3016358289999</v>
      </c>
      <c r="Y123" s="86">
        <v>1328</v>
      </c>
      <c r="Z123" s="83">
        <v>1435</v>
      </c>
      <c r="AA123" s="91"/>
      <c r="AB123" s="91">
        <f t="shared" si="7"/>
        <v>1420.3360020847483</v>
      </c>
      <c r="AC123" s="86">
        <f t="shared" si="9"/>
        <v>1394.0370517155063</v>
      </c>
      <c r="AD123" s="86"/>
      <c r="AE123" s="89">
        <f t="shared" si="8"/>
        <v>0.54117647058823448</v>
      </c>
      <c r="AF123" s="90">
        <f t="shared" si="6"/>
        <v>1394.0370517155063</v>
      </c>
    </row>
    <row r="124" spans="21:32" x14ac:dyDescent="0.35">
      <c r="U124" s="87">
        <v>42017</v>
      </c>
      <c r="V124" s="86">
        <v>1287.3943153110001</v>
      </c>
      <c r="W124" s="86">
        <v>1301.0524138860001</v>
      </c>
      <c r="X124" s="86">
        <v>1153.4692606680001</v>
      </c>
      <c r="Y124" s="86">
        <v>1337</v>
      </c>
      <c r="Z124" s="83">
        <v>1425</v>
      </c>
      <c r="AA124" s="91"/>
      <c r="AB124" s="91">
        <f t="shared" si="7"/>
        <v>1424.3359752327483</v>
      </c>
      <c r="AC124" s="86">
        <f t="shared" si="9"/>
        <v>1389.0133978835729</v>
      </c>
      <c r="AD124" s="86"/>
      <c r="AE124" s="89">
        <f t="shared" si="8"/>
        <v>0.54705882352941093</v>
      </c>
      <c r="AF124" s="90">
        <f t="shared" si="6"/>
        <v>1389.0133978835729</v>
      </c>
    </row>
    <row r="125" spans="21:32" x14ac:dyDescent="0.35">
      <c r="U125" s="87">
        <v>42018</v>
      </c>
      <c r="V125" s="86">
        <v>1257.099448596</v>
      </c>
      <c r="W125" s="86">
        <v>1274.5201558650001</v>
      </c>
      <c r="X125" s="86">
        <v>1173.0883899149999</v>
      </c>
      <c r="Y125" s="86">
        <v>1365</v>
      </c>
      <c r="Z125" s="83">
        <v>1421</v>
      </c>
      <c r="AA125" s="91"/>
      <c r="AB125" s="91">
        <f t="shared" si="7"/>
        <v>1428.6076930392483</v>
      </c>
      <c r="AC125" s="86">
        <f t="shared" si="9"/>
        <v>1383.9017784437895</v>
      </c>
      <c r="AD125" s="86"/>
      <c r="AE125" s="89">
        <f t="shared" si="8"/>
        <v>0.55294117647058738</v>
      </c>
      <c r="AF125" s="90">
        <f t="shared" si="6"/>
        <v>1383.9017784437895</v>
      </c>
    </row>
    <row r="126" spans="21:32" x14ac:dyDescent="0.35">
      <c r="U126" s="87">
        <v>42019</v>
      </c>
      <c r="V126" s="86">
        <v>1226.872668948</v>
      </c>
      <c r="W126" s="86">
        <v>1259.5397664569998</v>
      </c>
      <c r="X126" s="86">
        <v>1194.8046727889998</v>
      </c>
      <c r="Y126" s="86">
        <v>1377</v>
      </c>
      <c r="Z126" s="83">
        <v>1410</v>
      </c>
      <c r="AA126" s="91"/>
      <c r="AB126" s="91">
        <f t="shared" si="7"/>
        <v>1430.5416664057482</v>
      </c>
      <c r="AC126" s="86">
        <f t="shared" si="9"/>
        <v>1378.2684532857727</v>
      </c>
      <c r="AD126" s="86"/>
      <c r="AE126" s="89">
        <f t="shared" si="8"/>
        <v>0.55882352941176383</v>
      </c>
      <c r="AF126" s="90">
        <f t="shared" si="6"/>
        <v>1378.2684532857727</v>
      </c>
    </row>
    <row r="127" spans="21:32" x14ac:dyDescent="0.35">
      <c r="U127" s="87">
        <v>42020</v>
      </c>
      <c r="V127" s="86">
        <v>1177.947932586</v>
      </c>
      <c r="W127" s="86">
        <v>1279.0903414979998</v>
      </c>
      <c r="X127" s="86">
        <v>1210.3859203169998</v>
      </c>
      <c r="Y127" s="86">
        <v>1378</v>
      </c>
      <c r="Z127" s="83">
        <v>1411</v>
      </c>
      <c r="AA127" s="91"/>
      <c r="AB127" s="91">
        <f t="shared" si="7"/>
        <v>1439.8246220479982</v>
      </c>
      <c r="AC127" s="86">
        <f t="shared" si="9"/>
        <v>1372.1055348182397</v>
      </c>
      <c r="AD127" s="86"/>
      <c r="AE127" s="89">
        <f t="shared" si="8"/>
        <v>0.56470588235294028</v>
      </c>
      <c r="AF127" s="90">
        <f t="shared" si="6"/>
        <v>1372.1055348182397</v>
      </c>
    </row>
    <row r="128" spans="21:32" x14ac:dyDescent="0.35">
      <c r="U128" s="87">
        <v>42021</v>
      </c>
      <c r="V128" s="86">
        <v>1121.312422725</v>
      </c>
      <c r="W128" s="86">
        <v>1265.424489234</v>
      </c>
      <c r="X128" s="86">
        <v>1215.1519444199998</v>
      </c>
      <c r="Y128" s="86">
        <v>1392</v>
      </c>
      <c r="Z128" s="83">
        <v>1398</v>
      </c>
      <c r="AA128" s="91"/>
      <c r="AB128" s="91">
        <f t="shared" si="7"/>
        <v>1437.8496650077482</v>
      </c>
      <c r="AC128" s="86">
        <f t="shared" si="9"/>
        <v>1363.7710130976564</v>
      </c>
      <c r="AD128" s="86"/>
      <c r="AE128" s="89">
        <f t="shared" si="8"/>
        <v>0.57058823529411673</v>
      </c>
      <c r="AF128" s="90">
        <f t="shared" si="6"/>
        <v>1363.7710130976564</v>
      </c>
    </row>
    <row r="129" spans="21:32" x14ac:dyDescent="0.35">
      <c r="U129" s="87">
        <v>42022</v>
      </c>
      <c r="V129" s="86">
        <v>1079.1556975650001</v>
      </c>
      <c r="W129" s="86">
        <v>1225.2494550389999</v>
      </c>
      <c r="X129" s="86">
        <v>1193.9664609989998</v>
      </c>
      <c r="Y129" s="86">
        <v>1388</v>
      </c>
      <c r="Z129" s="83">
        <v>1392</v>
      </c>
      <c r="AA129" s="91"/>
      <c r="AB129" s="91">
        <f t="shared" si="7"/>
        <v>1420.0095356037482</v>
      </c>
      <c r="AC129" s="86">
        <f t="shared" si="9"/>
        <v>1354.1660361772399</v>
      </c>
      <c r="AD129" s="86"/>
      <c r="AE129" s="89">
        <f t="shared" si="8"/>
        <v>0.57647058823529318</v>
      </c>
      <c r="AF129" s="90">
        <f t="shared" si="6"/>
        <v>1354.1660361772399</v>
      </c>
    </row>
    <row r="130" spans="21:32" x14ac:dyDescent="0.35">
      <c r="U130" s="87">
        <v>42023</v>
      </c>
      <c r="V130" s="86">
        <v>1035.578950476</v>
      </c>
      <c r="W130" s="86">
        <v>1195.2617251949998</v>
      </c>
      <c r="X130" s="86">
        <v>1160.2076188199999</v>
      </c>
      <c r="Y130" s="86">
        <v>1377</v>
      </c>
      <c r="Z130" s="83">
        <v>1380</v>
      </c>
      <c r="AA130" s="91"/>
      <c r="AB130" s="91">
        <f t="shared" si="7"/>
        <v>1398.3228925979981</v>
      </c>
      <c r="AC130" s="86">
        <f t="shared" si="9"/>
        <v>1344.1680578702733</v>
      </c>
      <c r="AD130" s="86"/>
      <c r="AE130" s="89">
        <f t="shared" si="8"/>
        <v>0.58235294117646963</v>
      </c>
      <c r="AF130" s="90">
        <f t="shared" si="6"/>
        <v>1344.1680578702733</v>
      </c>
    </row>
    <row r="131" spans="21:32" x14ac:dyDescent="0.35">
      <c r="U131" s="87">
        <v>42024</v>
      </c>
      <c r="V131" s="86">
        <v>992.27396175600006</v>
      </c>
      <c r="W131" s="86">
        <v>1145.1701813520001</v>
      </c>
      <c r="X131" s="86">
        <v>1112.7264856530001</v>
      </c>
      <c r="Y131" s="86">
        <v>1372</v>
      </c>
      <c r="Z131" s="83">
        <v>1351</v>
      </c>
      <c r="AA131" s="91"/>
      <c r="AB131" s="91">
        <f t="shared" si="7"/>
        <v>1365.4297233454981</v>
      </c>
      <c r="AC131" s="86">
        <f t="shared" si="9"/>
        <v>1334.2769086467149</v>
      </c>
      <c r="AD131" s="86"/>
      <c r="AE131" s="89">
        <f t="shared" si="8"/>
        <v>0.58823529411764608</v>
      </c>
      <c r="AF131" s="90">
        <f t="shared" si="6"/>
        <v>1334.2769086467149</v>
      </c>
    </row>
    <row r="132" spans="21:32" x14ac:dyDescent="0.35">
      <c r="U132" s="87">
        <v>42025</v>
      </c>
      <c r="V132" s="86">
        <v>932.89790157599998</v>
      </c>
      <c r="W132" s="86">
        <v>1097.7797660580002</v>
      </c>
      <c r="X132" s="86">
        <v>1077.3705973469998</v>
      </c>
      <c r="Y132" s="86">
        <v>1353</v>
      </c>
      <c r="Z132" s="83">
        <v>1321</v>
      </c>
      <c r="AA132" s="91"/>
      <c r="AB132" s="91">
        <f t="shared" si="7"/>
        <v>1332.4931474454982</v>
      </c>
      <c r="AC132" s="86">
        <f t="shared" si="9"/>
        <v>1324.5629242343066</v>
      </c>
      <c r="AD132" s="86"/>
      <c r="AE132" s="89">
        <f t="shared" si="8"/>
        <v>0.59411764705882253</v>
      </c>
      <c r="AF132" s="90">
        <f t="shared" si="6"/>
        <v>1324.5629242343066</v>
      </c>
    </row>
    <row r="133" spans="21:32" x14ac:dyDescent="0.35">
      <c r="U133" s="87">
        <v>42026</v>
      </c>
      <c r="V133" s="86">
        <v>891.95504487299991</v>
      </c>
      <c r="W133" s="86">
        <v>1069.7802076980001</v>
      </c>
      <c r="X133" s="86">
        <v>1068.9129295949999</v>
      </c>
      <c r="Y133" s="86">
        <v>1360</v>
      </c>
      <c r="Z133" s="83">
        <v>1283</v>
      </c>
      <c r="AA133" s="91"/>
      <c r="AB133" s="91">
        <f t="shared" si="7"/>
        <v>1315.6288409174981</v>
      </c>
      <c r="AC133" s="86">
        <f t="shared" si="9"/>
        <v>1314.8278049992232</v>
      </c>
      <c r="AD133" s="86"/>
      <c r="AE133" s="89">
        <f t="shared" si="8"/>
        <v>0.59999999999999898</v>
      </c>
      <c r="AF133" s="90">
        <f t="shared" si="6"/>
        <v>1314.8278049992232</v>
      </c>
    </row>
    <row r="134" spans="21:32" x14ac:dyDescent="0.35">
      <c r="U134" s="87">
        <v>42027</v>
      </c>
      <c r="V134" s="86">
        <v>871.85106803100007</v>
      </c>
      <c r="W134" s="86">
        <v>1038.539111181</v>
      </c>
      <c r="X134" s="86">
        <v>1095.5223290699998</v>
      </c>
      <c r="Y134" s="86">
        <v>1327</v>
      </c>
      <c r="Z134" s="83">
        <v>1249</v>
      </c>
      <c r="AA134" s="91"/>
      <c r="AB134" s="91">
        <f t="shared" si="7"/>
        <v>1297.720916656998</v>
      </c>
      <c r="AC134" s="86">
        <f t="shared" si="9"/>
        <v>1304.4817692057813</v>
      </c>
      <c r="AD134" s="86"/>
      <c r="AE134" s="89">
        <f t="shared" si="8"/>
        <v>0.60588235294117543</v>
      </c>
      <c r="AF134" s="90">
        <f t="shared" si="6"/>
        <v>1304.4817692057813</v>
      </c>
    </row>
    <row r="135" spans="21:32" x14ac:dyDescent="0.35">
      <c r="U135" s="87">
        <v>42028</v>
      </c>
      <c r="V135" s="86">
        <v>865.71325691399989</v>
      </c>
      <c r="W135" s="86">
        <v>992.94755350200012</v>
      </c>
      <c r="X135" s="86">
        <v>1103.669008263</v>
      </c>
      <c r="Y135" s="86">
        <v>1275</v>
      </c>
      <c r="Z135" s="83">
        <v>1225</v>
      </c>
      <c r="AA135" s="91"/>
      <c r="AB135" s="91">
        <f t="shared" si="7"/>
        <v>1269.3596970354981</v>
      </c>
      <c r="AC135" s="86">
        <f t="shared" si="9"/>
        <v>1293.0969509177733</v>
      </c>
      <c r="AD135" s="86"/>
      <c r="AE135" s="89">
        <f t="shared" si="8"/>
        <v>0.61176470588235188</v>
      </c>
      <c r="AF135" s="90">
        <f t="shared" si="6"/>
        <v>1293.0969509177733</v>
      </c>
    </row>
    <row r="136" spans="21:32" x14ac:dyDescent="0.35">
      <c r="U136" s="87">
        <v>42029</v>
      </c>
      <c r="V136" s="86">
        <v>888.83597804399994</v>
      </c>
      <c r="W136" s="86">
        <v>943.85205649200009</v>
      </c>
      <c r="X136" s="86">
        <v>1081.1114652449999</v>
      </c>
      <c r="Y136" s="86">
        <v>1220</v>
      </c>
      <c r="Z136" s="83">
        <v>1207</v>
      </c>
      <c r="AA136" s="91"/>
      <c r="AB136" s="91">
        <f t="shared" si="7"/>
        <v>1233.1964370284982</v>
      </c>
      <c r="AC136" s="86">
        <f t="shared" si="9"/>
        <v>1281.5087606378481</v>
      </c>
      <c r="AD136" s="86"/>
      <c r="AE136" s="89">
        <f t="shared" si="8"/>
        <v>0.61764705882352833</v>
      </c>
      <c r="AF136" s="90">
        <f t="shared" si="6"/>
        <v>1281.5087606378481</v>
      </c>
    </row>
    <row r="137" spans="21:32" x14ac:dyDescent="0.35">
      <c r="U137" s="87">
        <v>42030</v>
      </c>
      <c r="V137" s="86">
        <v>900.68382064499997</v>
      </c>
      <c r="W137" s="86">
        <v>901.04788011900007</v>
      </c>
      <c r="X137" s="86">
        <v>1067.775713412</v>
      </c>
      <c r="Y137" s="86">
        <v>1232</v>
      </c>
      <c r="Z137" s="83">
        <v>1192</v>
      </c>
      <c r="AA137" s="91"/>
      <c r="AB137" s="91">
        <f t="shared" si="7"/>
        <v>1218.4114549769981</v>
      </c>
      <c r="AC137" s="86">
        <f t="shared" si="9"/>
        <v>1269.4392401389653</v>
      </c>
      <c r="AD137" s="86"/>
      <c r="AE137" s="89">
        <f t="shared" si="8"/>
        <v>0.62352941176470478</v>
      </c>
      <c r="AF137" s="90">
        <f t="shared" si="6"/>
        <v>1269.4392401389653</v>
      </c>
    </row>
    <row r="138" spans="21:32" x14ac:dyDescent="0.35">
      <c r="U138" s="87">
        <v>42031</v>
      </c>
      <c r="V138" s="86">
        <v>898.69928787899994</v>
      </c>
      <c r="W138" s="86">
        <v>829.28955553499998</v>
      </c>
      <c r="X138" s="86">
        <v>1063.789854312</v>
      </c>
      <c r="Y138" s="86">
        <v>1282</v>
      </c>
      <c r="Z138" s="83">
        <v>1192</v>
      </c>
      <c r="AA138" s="91"/>
      <c r="AB138" s="91">
        <f t="shared" si="7"/>
        <v>1211.9754090559982</v>
      </c>
      <c r="AC138" s="86">
        <f t="shared" si="9"/>
        <v>1257.1549644926565</v>
      </c>
      <c r="AD138" s="86"/>
      <c r="AE138" s="89">
        <f t="shared" si="8"/>
        <v>0.62941176470588123</v>
      </c>
      <c r="AF138" s="90">
        <f t="shared" si="6"/>
        <v>1257.1549644926565</v>
      </c>
    </row>
    <row r="139" spans="21:32" x14ac:dyDescent="0.35">
      <c r="U139" s="87">
        <v>42032</v>
      </c>
      <c r="V139" s="86">
        <v>904.99103352600002</v>
      </c>
      <c r="W139" s="86">
        <v>769.31194215300002</v>
      </c>
      <c r="X139" s="86">
        <v>1093.9855892579999</v>
      </c>
      <c r="Y139" s="86">
        <v>1307</v>
      </c>
      <c r="Z139" s="83">
        <v>1158</v>
      </c>
      <c r="AA139" s="91"/>
      <c r="AB139" s="91">
        <f t="shared" si="7"/>
        <v>1202.2799394469982</v>
      </c>
      <c r="AC139" s="86">
        <f t="shared" si="9"/>
        <v>1244.4204662120815</v>
      </c>
      <c r="AD139" s="86"/>
      <c r="AE139" s="89">
        <f t="shared" si="8"/>
        <v>0.63529411764705768</v>
      </c>
      <c r="AF139" s="90">
        <f t="shared" si="6"/>
        <v>1244.4204662120815</v>
      </c>
    </row>
    <row r="140" spans="21:32" x14ac:dyDescent="0.35">
      <c r="U140" s="87">
        <v>42033</v>
      </c>
      <c r="V140" s="86">
        <v>893.24664366000002</v>
      </c>
      <c r="W140" s="86">
        <v>758.015258937</v>
      </c>
      <c r="X140" s="86">
        <v>1150.0994206409998</v>
      </c>
      <c r="Y140" s="86">
        <v>1283</v>
      </c>
      <c r="Z140" s="83">
        <v>1113</v>
      </c>
      <c r="AA140" s="91"/>
      <c r="AB140" s="91">
        <f t="shared" si="7"/>
        <v>1196.2342264887482</v>
      </c>
      <c r="AC140" s="86">
        <f t="shared" si="9"/>
        <v>1230.9480797689146</v>
      </c>
      <c r="AD140" s="86"/>
      <c r="AE140" s="89">
        <f t="shared" si="8"/>
        <v>0.64117647058823413</v>
      </c>
      <c r="AF140" s="90">
        <f t="shared" si="6"/>
        <v>1230.9480797689146</v>
      </c>
    </row>
    <row r="141" spans="21:32" x14ac:dyDescent="0.35">
      <c r="U141" s="87">
        <v>42034</v>
      </c>
      <c r="V141" s="86">
        <v>892.37770215899991</v>
      </c>
      <c r="W141" s="86">
        <v>739.71821843399994</v>
      </c>
      <c r="X141" s="86">
        <v>1175.1616907159998</v>
      </c>
      <c r="Y141" s="86">
        <v>1256</v>
      </c>
      <c r="Z141" s="83">
        <v>1156</v>
      </c>
      <c r="AA141" s="91"/>
      <c r="AB141" s="91">
        <f t="shared" si="7"/>
        <v>1201.9255338817482</v>
      </c>
      <c r="AC141" s="86">
        <f t="shared" si="9"/>
        <v>1216.5919696582314</v>
      </c>
      <c r="AD141" s="86"/>
      <c r="AE141" s="89">
        <f t="shared" si="8"/>
        <v>0.64705882352941058</v>
      </c>
      <c r="AF141" s="90">
        <f t="shared" si="6"/>
        <v>1216.5919696582314</v>
      </c>
    </row>
    <row r="142" spans="21:32" x14ac:dyDescent="0.35">
      <c r="U142" s="87">
        <v>42035</v>
      </c>
      <c r="V142" s="86">
        <v>890.79365417699978</v>
      </c>
      <c r="W142" s="86">
        <v>726.73862098200004</v>
      </c>
      <c r="X142" s="86">
        <v>1154.2520513399998</v>
      </c>
      <c r="Y142" s="86">
        <v>1216</v>
      </c>
      <c r="Z142" s="83">
        <v>1089</v>
      </c>
      <c r="AA142" s="91"/>
      <c r="AB142" s="91">
        <f t="shared" si="7"/>
        <v>1166.7032246747481</v>
      </c>
      <c r="AC142" s="86">
        <f t="shared" si="9"/>
        <v>1201.3286058320894</v>
      </c>
      <c r="AD142" s="86"/>
      <c r="AE142" s="89">
        <f t="shared" si="8"/>
        <v>0.65294117647058703</v>
      </c>
      <c r="AF142" s="90">
        <f t="shared" si="6"/>
        <v>1201.3286058320894</v>
      </c>
    </row>
    <row r="143" spans="21:32" x14ac:dyDescent="0.35">
      <c r="U143" s="87">
        <v>42036</v>
      </c>
      <c r="V143" s="86">
        <v>888.57442670399996</v>
      </c>
      <c r="W143" s="86">
        <v>723.61871715299992</v>
      </c>
      <c r="X143" s="86">
        <v>1168.2246581519998</v>
      </c>
      <c r="Y143" s="86">
        <v>1156</v>
      </c>
      <c r="Z143" s="83">
        <v>1085</v>
      </c>
      <c r="AA143" s="91"/>
      <c r="AB143" s="91">
        <f t="shared" si="7"/>
        <v>1153.4164004204981</v>
      </c>
      <c r="AC143" s="86">
        <f t="shared" si="9"/>
        <v>1185.1411122122479</v>
      </c>
      <c r="AD143" s="86"/>
      <c r="AE143" s="89">
        <f t="shared" si="8"/>
        <v>0.65882352941176348</v>
      </c>
      <c r="AF143" s="90">
        <f t="shared" si="6"/>
        <v>1185.1411122122479</v>
      </c>
    </row>
    <row r="144" spans="21:32" x14ac:dyDescent="0.35">
      <c r="U144" s="87">
        <v>42037</v>
      </c>
      <c r="V144" s="86">
        <v>891.50657692499988</v>
      </c>
      <c r="W144" s="86">
        <v>758.56258188599998</v>
      </c>
      <c r="X144" s="86">
        <v>1186.8258566429997</v>
      </c>
      <c r="Y144" s="86">
        <v>1123</v>
      </c>
      <c r="Z144" s="83">
        <v>1094</v>
      </c>
      <c r="AA144" s="91"/>
      <c r="AB144" s="91">
        <f t="shared" si="7"/>
        <v>1160.8026662264981</v>
      </c>
      <c r="AC144" s="86">
        <f t="shared" si="9"/>
        <v>1168.9577797885229</v>
      </c>
      <c r="AD144" s="86"/>
      <c r="AE144" s="89">
        <f t="shared" si="8"/>
        <v>0.66470588235293993</v>
      </c>
      <c r="AF144" s="90">
        <f t="shared" si="6"/>
        <v>1168.9577797885229</v>
      </c>
    </row>
    <row r="145" spans="21:32" x14ac:dyDescent="0.35">
      <c r="U145" s="87">
        <v>42038</v>
      </c>
      <c r="V145" s="86">
        <v>890.12945031599997</v>
      </c>
      <c r="W145" s="86">
        <v>818.91661090799994</v>
      </c>
      <c r="X145" s="86">
        <v>1176.949437621</v>
      </c>
      <c r="Y145" s="86">
        <v>1088</v>
      </c>
      <c r="Z145" s="83">
        <v>1099</v>
      </c>
      <c r="AA145" s="91"/>
      <c r="AB145" s="91">
        <f t="shared" si="7"/>
        <v>1165.9220687264981</v>
      </c>
      <c r="AC145" s="86">
        <f t="shared" si="9"/>
        <v>1153.3953865670062</v>
      </c>
      <c r="AD145" s="86"/>
      <c r="AE145" s="89">
        <f t="shared" si="8"/>
        <v>0.67058823529411637</v>
      </c>
      <c r="AF145" s="90">
        <f t="shared" si="6"/>
        <v>1153.3953865670062</v>
      </c>
    </row>
    <row r="146" spans="21:32" x14ac:dyDescent="0.35">
      <c r="U146" s="87">
        <v>42039</v>
      </c>
      <c r="V146" s="86">
        <v>877.91792293799983</v>
      </c>
      <c r="W146" s="86">
        <v>864.09672328800013</v>
      </c>
      <c r="X146" s="86">
        <v>1188.6423444539998</v>
      </c>
      <c r="Y146" s="86">
        <v>1067</v>
      </c>
      <c r="Z146" s="83">
        <v>1074</v>
      </c>
      <c r="AA146" s="91"/>
      <c r="AB146" s="91">
        <f t="shared" si="7"/>
        <v>1168.640323529748</v>
      </c>
      <c r="AC146" s="86">
        <f t="shared" si="9"/>
        <v>1138.8033137099478</v>
      </c>
      <c r="AD146" s="86"/>
      <c r="AE146" s="89">
        <f t="shared" si="8"/>
        <v>0.67647058823529282</v>
      </c>
      <c r="AF146" s="90">
        <f t="shared" si="6"/>
        <v>1138.8033137099478</v>
      </c>
    </row>
    <row r="147" spans="21:32" x14ac:dyDescent="0.35">
      <c r="U147" s="87">
        <v>42040</v>
      </c>
      <c r="V147" s="86">
        <v>876.34482877499988</v>
      </c>
      <c r="W147" s="86">
        <v>918.23997162600006</v>
      </c>
      <c r="X147" s="86">
        <v>1192.637951256</v>
      </c>
      <c r="Y147" s="86">
        <v>1021</v>
      </c>
      <c r="Z147" s="83">
        <v>1046</v>
      </c>
      <c r="AA147" s="91"/>
      <c r="AB147" s="91">
        <f t="shared" si="7"/>
        <v>1164.6750373147479</v>
      </c>
      <c r="AC147" s="86">
        <f t="shared" si="9"/>
        <v>1125.3923074354564</v>
      </c>
      <c r="AD147" s="86"/>
      <c r="AE147" s="89">
        <f t="shared" si="8"/>
        <v>0.68235294117646927</v>
      </c>
      <c r="AF147" s="90">
        <f t="shared" si="6"/>
        <v>1125.3923074354564</v>
      </c>
    </row>
    <row r="148" spans="21:32" x14ac:dyDescent="0.35">
      <c r="U148" s="87">
        <v>42041</v>
      </c>
      <c r="V148" s="86">
        <v>872.738199216</v>
      </c>
      <c r="W148" s="86">
        <v>956.5447911660001</v>
      </c>
      <c r="X148" s="86">
        <v>1149.6215088000001</v>
      </c>
      <c r="Y148" s="86">
        <v>982</v>
      </c>
      <c r="Z148" s="83">
        <v>1009</v>
      </c>
      <c r="AA148" s="91"/>
      <c r="AB148" s="91">
        <f t="shared" si="7"/>
        <v>1144.4971315857479</v>
      </c>
      <c r="AC148" s="86">
        <f t="shared" si="9"/>
        <v>1112.8721811281316</v>
      </c>
      <c r="AD148" s="86"/>
      <c r="AE148" s="89">
        <f t="shared" si="8"/>
        <v>0.68823529411764572</v>
      </c>
      <c r="AF148" s="90">
        <f t="shared" si="6"/>
        <v>1112.8721811281316</v>
      </c>
    </row>
    <row r="149" spans="21:32" x14ac:dyDescent="0.35">
      <c r="U149" s="87">
        <v>42042</v>
      </c>
      <c r="V149" s="86">
        <v>882.38433731099997</v>
      </c>
      <c r="W149" s="86">
        <v>954.66633178199993</v>
      </c>
      <c r="X149" s="86">
        <v>1072.2626687879999</v>
      </c>
      <c r="Y149" s="86">
        <v>968</v>
      </c>
      <c r="Z149" s="83">
        <v>976</v>
      </c>
      <c r="AA149" s="91"/>
      <c r="AB149" s="91">
        <f t="shared" si="7"/>
        <v>1112.9378067367477</v>
      </c>
      <c r="AC149" s="86">
        <f t="shared" si="9"/>
        <v>1101.0108669403983</v>
      </c>
      <c r="AD149" s="86"/>
      <c r="AE149" s="89">
        <f t="shared" si="8"/>
        <v>0.69411764705882217</v>
      </c>
      <c r="AF149" s="90">
        <f t="shared" si="6"/>
        <v>1101.0108669403983</v>
      </c>
    </row>
    <row r="150" spans="21:32" x14ac:dyDescent="0.35">
      <c r="U150" s="87">
        <v>42043</v>
      </c>
      <c r="V150" s="86">
        <v>888.60252358499986</v>
      </c>
      <c r="W150" s="86">
        <v>954.09864508800001</v>
      </c>
      <c r="X150" s="86">
        <v>1058.675521587</v>
      </c>
      <c r="Y150" s="86">
        <v>950</v>
      </c>
      <c r="Z150" s="83">
        <v>960</v>
      </c>
      <c r="AA150" s="91"/>
      <c r="AB150" s="91">
        <f t="shared" si="7"/>
        <v>1100.8990982629978</v>
      </c>
      <c r="AC150" s="86">
        <f t="shared" si="9"/>
        <v>1089.9896031745313</v>
      </c>
      <c r="AD150" s="86"/>
      <c r="AE150" s="89">
        <f t="shared" si="8"/>
        <v>0.69999999999999862</v>
      </c>
      <c r="AF150" s="90">
        <f t="shared" si="6"/>
        <v>1089.9896031745313</v>
      </c>
    </row>
    <row r="151" spans="21:32" x14ac:dyDescent="0.35">
      <c r="U151" s="87">
        <v>42044</v>
      </c>
      <c r="V151" s="86">
        <v>869.80192500299995</v>
      </c>
      <c r="W151" s="86">
        <v>936.56906588100003</v>
      </c>
      <c r="X151" s="86">
        <v>966.22057459199993</v>
      </c>
      <c r="Y151" s="86">
        <v>950</v>
      </c>
      <c r="Z151" s="83">
        <v>968</v>
      </c>
      <c r="AA151" s="91"/>
      <c r="AB151" s="91">
        <f t="shared" si="7"/>
        <v>1075.4029667124978</v>
      </c>
      <c r="AC151" s="86">
        <f t="shared" si="9"/>
        <v>1079.7962730873146</v>
      </c>
      <c r="AD151" s="86"/>
      <c r="AE151" s="89">
        <f t="shared" si="8"/>
        <v>0.70588235294117507</v>
      </c>
      <c r="AF151" s="90">
        <f t="shared" si="6"/>
        <v>1079.7962730873146</v>
      </c>
    </row>
    <row r="152" spans="21:32" x14ac:dyDescent="0.35">
      <c r="U152" s="87">
        <v>42045</v>
      </c>
      <c r="V152" s="86">
        <v>857.07387636899989</v>
      </c>
      <c r="W152" s="86">
        <v>878.87118884099982</v>
      </c>
      <c r="X152" s="86">
        <v>933.38191393800003</v>
      </c>
      <c r="Y152" s="86">
        <v>957</v>
      </c>
      <c r="Z152" s="83">
        <v>975</v>
      </c>
      <c r="AA152" s="91"/>
      <c r="AB152" s="91">
        <f t="shared" si="7"/>
        <v>1056.2688322889978</v>
      </c>
      <c r="AC152" s="86">
        <f t="shared" si="9"/>
        <v>1070.767845984773</v>
      </c>
      <c r="AD152" s="86"/>
      <c r="AE152" s="89">
        <f t="shared" si="8"/>
        <v>0.71176470588235152</v>
      </c>
      <c r="AF152" s="90">
        <f t="shared" si="6"/>
        <v>1070.767845984773</v>
      </c>
    </row>
    <row r="153" spans="21:32" x14ac:dyDescent="0.35">
      <c r="U153" s="87">
        <v>42046</v>
      </c>
      <c r="V153" s="86">
        <v>837.08032856400007</v>
      </c>
      <c r="W153" s="86">
        <v>827.52231215400002</v>
      </c>
      <c r="X153" s="86">
        <v>939.85967613899993</v>
      </c>
      <c r="Y153" s="86">
        <v>960</v>
      </c>
      <c r="Z153" s="83">
        <v>945</v>
      </c>
      <c r="AA153" s="91"/>
      <c r="AB153" s="91">
        <f t="shared" si="7"/>
        <v>1038.3010536674979</v>
      </c>
      <c r="AC153" s="86">
        <f t="shared" si="9"/>
        <v>1061.816706713048</v>
      </c>
      <c r="AD153" s="86"/>
      <c r="AE153" s="89">
        <f t="shared" si="8"/>
        <v>0.71764705882352797</v>
      </c>
      <c r="AF153" s="90">
        <f t="shared" si="6"/>
        <v>1061.816706713048</v>
      </c>
    </row>
    <row r="154" spans="21:32" x14ac:dyDescent="0.35">
      <c r="U154" s="87">
        <v>42047</v>
      </c>
      <c r="V154" s="86">
        <v>817.61851839600001</v>
      </c>
      <c r="W154" s="86">
        <v>795.98626446300011</v>
      </c>
      <c r="X154" s="86">
        <v>964.84903691099998</v>
      </c>
      <c r="Y154" s="86">
        <v>924</v>
      </c>
      <c r="Z154" s="83">
        <v>915</v>
      </c>
      <c r="AA154" s="91"/>
      <c r="AB154" s="91">
        <f t="shared" si="7"/>
        <v>1020.1643819377479</v>
      </c>
      <c r="AC154" s="86">
        <f t="shared" si="9"/>
        <v>1052.7944214201564</v>
      </c>
      <c r="AD154" s="86"/>
      <c r="AE154" s="89">
        <f t="shared" si="8"/>
        <v>0.72352941176470442</v>
      </c>
      <c r="AF154" s="90">
        <f t="shared" si="6"/>
        <v>1052.7944214201564</v>
      </c>
    </row>
    <row r="155" spans="21:32" x14ac:dyDescent="0.35">
      <c r="U155" s="87">
        <v>42048</v>
      </c>
      <c r="V155" s="86">
        <v>783.09959196000023</v>
      </c>
      <c r="W155" s="86">
        <v>778.54632060899996</v>
      </c>
      <c r="X155" s="86">
        <v>946.32901188899984</v>
      </c>
      <c r="Y155" s="86">
        <v>891</v>
      </c>
      <c r="Z155" s="83">
        <v>895</v>
      </c>
      <c r="AA155" s="91"/>
      <c r="AB155" s="91">
        <f t="shared" si="7"/>
        <v>997.92438971874776</v>
      </c>
      <c r="AC155" s="86">
        <f t="shared" si="9"/>
        <v>1042.8180391482144</v>
      </c>
      <c r="AD155" s="86"/>
      <c r="AE155" s="89">
        <f t="shared" si="8"/>
        <v>0.72941176470588087</v>
      </c>
      <c r="AF155" s="90">
        <f t="shared" si="6"/>
        <v>1042.8180391482144</v>
      </c>
    </row>
    <row r="156" spans="21:32" x14ac:dyDescent="0.35">
      <c r="U156" s="87">
        <v>42049</v>
      </c>
      <c r="V156" s="86">
        <v>768.17870041800006</v>
      </c>
      <c r="W156" s="86">
        <v>747.33482608500003</v>
      </c>
      <c r="X156" s="86">
        <v>924.40595402400015</v>
      </c>
      <c r="Y156" s="86">
        <v>880</v>
      </c>
      <c r="Z156" s="83">
        <v>858</v>
      </c>
      <c r="AA156" s="91"/>
      <c r="AB156" s="91">
        <f t="shared" si="7"/>
        <v>972.64075162149788</v>
      </c>
      <c r="AC156" s="86">
        <f t="shared" si="9"/>
        <v>1031.8091413311811</v>
      </c>
      <c r="AD156" s="86"/>
      <c r="AE156" s="89">
        <f t="shared" si="8"/>
        <v>0.73529411764705732</v>
      </c>
      <c r="AF156" s="90">
        <f t="shared" si="6"/>
        <v>1031.8091413311811</v>
      </c>
    </row>
    <row r="157" spans="21:32" x14ac:dyDescent="0.35">
      <c r="U157" s="87">
        <v>42050</v>
      </c>
      <c r="V157" s="86">
        <v>770.80733156100007</v>
      </c>
      <c r="W157" s="86">
        <v>722.54187108299993</v>
      </c>
      <c r="X157" s="86">
        <v>921.43515635100016</v>
      </c>
      <c r="Y157" s="86">
        <v>857</v>
      </c>
      <c r="Z157" s="83">
        <v>835</v>
      </c>
      <c r="AA157" s="91"/>
      <c r="AB157" s="91">
        <f t="shared" si="7"/>
        <v>954.19981345274789</v>
      </c>
      <c r="AC157" s="86">
        <f t="shared" si="9"/>
        <v>1019.3662138136145</v>
      </c>
      <c r="AD157" s="86"/>
      <c r="AE157" s="89">
        <f t="shared" si="8"/>
        <v>0.74117647058823377</v>
      </c>
      <c r="AF157" s="90">
        <f t="shared" si="6"/>
        <v>1019.3662138136145</v>
      </c>
    </row>
    <row r="158" spans="21:32" x14ac:dyDescent="0.35">
      <c r="U158" s="87">
        <v>42051</v>
      </c>
      <c r="V158" s="86">
        <v>727.96976939700005</v>
      </c>
      <c r="W158" s="86">
        <v>697.78323410400003</v>
      </c>
      <c r="X158" s="86">
        <v>941.79330870300009</v>
      </c>
      <c r="Y158" s="86">
        <v>858</v>
      </c>
      <c r="Z158" s="83">
        <v>831</v>
      </c>
      <c r="AA158" s="91"/>
      <c r="AB158" s="91">
        <f t="shared" si="7"/>
        <v>952.3496922959979</v>
      </c>
      <c r="AC158" s="86">
        <f t="shared" si="9"/>
        <v>1007.1755570155311</v>
      </c>
      <c r="AD158" s="86"/>
      <c r="AE158" s="89">
        <f t="shared" si="8"/>
        <v>0.74705882352941022</v>
      </c>
      <c r="AF158" s="90">
        <f t="shared" si="6"/>
        <v>1007.1755570155311</v>
      </c>
    </row>
    <row r="159" spans="21:32" x14ac:dyDescent="0.35">
      <c r="U159" s="87">
        <v>42052</v>
      </c>
      <c r="V159" s="86">
        <v>700.07594124899992</v>
      </c>
      <c r="W159" s="86">
        <v>682.96027360799985</v>
      </c>
      <c r="X159" s="86">
        <v>941.76845584799992</v>
      </c>
      <c r="Y159" s="86">
        <v>882</v>
      </c>
      <c r="Z159" s="83">
        <v>825</v>
      </c>
      <c r="AA159" s="91"/>
      <c r="AB159" s="91">
        <f t="shared" si="7"/>
        <v>953.13773895824784</v>
      </c>
      <c r="AC159" s="86">
        <f t="shared" si="9"/>
        <v>995.02923396347273</v>
      </c>
      <c r="AD159" s="86"/>
      <c r="AE159" s="89">
        <f t="shared" si="8"/>
        <v>0.75294117647058667</v>
      </c>
      <c r="AF159" s="90">
        <f t="shared" si="6"/>
        <v>995.02923396347273</v>
      </c>
    </row>
    <row r="160" spans="21:32" x14ac:dyDescent="0.35">
      <c r="U160" s="87">
        <v>42053</v>
      </c>
      <c r="V160" s="86">
        <v>667.65823774800003</v>
      </c>
      <c r="W160" s="86">
        <v>693.50612857800002</v>
      </c>
      <c r="X160" s="86">
        <v>973.91447259000006</v>
      </c>
      <c r="Y160" s="86">
        <v>907</v>
      </c>
      <c r="Z160" s="83">
        <v>787</v>
      </c>
      <c r="AA160" s="91"/>
      <c r="AB160" s="91">
        <f t="shared" si="7"/>
        <v>960.56070688624789</v>
      </c>
      <c r="AC160" s="86">
        <f t="shared" si="9"/>
        <v>981.88853822601448</v>
      </c>
      <c r="AD160" s="86"/>
      <c r="AE160" s="89">
        <f t="shared" si="8"/>
        <v>0.75882352941176312</v>
      </c>
      <c r="AF160" s="90">
        <f t="shared" ref="AF160:AF201" si="10">AC160+((AE160*$M$1)*AC160)</f>
        <v>981.88853822601448</v>
      </c>
    </row>
    <row r="161" spans="21:32" x14ac:dyDescent="0.35">
      <c r="U161" s="87">
        <v>42054</v>
      </c>
      <c r="V161" s="86">
        <v>654.48884031600005</v>
      </c>
      <c r="W161" s="86">
        <v>722.50340739900003</v>
      </c>
      <c r="X161" s="86">
        <v>1008.072506667</v>
      </c>
      <c r="Y161" s="86">
        <v>903</v>
      </c>
      <c r="Z161" s="83">
        <v>738</v>
      </c>
      <c r="AA161" s="91"/>
      <c r="AB161" s="91">
        <f t="shared" ref="AB161:AB200" si="11">AB160-AVERAGE((Z160-Z161),(Y160-Y161),(X160-X161),(W160-W161))</f>
        <v>963.09953511074787</v>
      </c>
      <c r="AC161" s="86">
        <f t="shared" si="9"/>
        <v>968.25244555652284</v>
      </c>
      <c r="AD161" s="86"/>
      <c r="AE161" s="89">
        <f t="shared" ref="AE161:AE201" si="12">AE160+(1/170)</f>
        <v>0.76470588235293957</v>
      </c>
      <c r="AF161" s="90">
        <f t="shared" si="10"/>
        <v>968.25244555652284</v>
      </c>
    </row>
    <row r="162" spans="21:32" x14ac:dyDescent="0.35">
      <c r="U162" s="87">
        <v>42055</v>
      </c>
      <c r="V162" s="86">
        <v>649.50515027100005</v>
      </c>
      <c r="W162" s="86">
        <v>752.91753647700011</v>
      </c>
      <c r="X162" s="86">
        <v>1011.817670049</v>
      </c>
      <c r="Y162" s="86">
        <v>894</v>
      </c>
      <c r="Z162" s="83">
        <v>688</v>
      </c>
      <c r="AA162" s="91"/>
      <c r="AB162" s="91">
        <f t="shared" si="11"/>
        <v>956.88935822574786</v>
      </c>
      <c r="AC162" s="86">
        <f t="shared" si="9"/>
        <v>954.20033613879775</v>
      </c>
      <c r="AD162" s="86"/>
      <c r="AE162" s="89">
        <f t="shared" si="12"/>
        <v>0.77058823529411602</v>
      </c>
      <c r="AF162" s="90">
        <f t="shared" si="10"/>
        <v>954.20033613879775</v>
      </c>
    </row>
    <row r="163" spans="21:32" x14ac:dyDescent="0.35">
      <c r="U163" s="87">
        <v>42056</v>
      </c>
      <c r="V163" s="86">
        <v>667.97498914499988</v>
      </c>
      <c r="W163" s="86">
        <v>783.11738304599999</v>
      </c>
      <c r="X163" s="86">
        <v>1028.218051719</v>
      </c>
      <c r="Y163" s="86">
        <v>894</v>
      </c>
      <c r="Z163" s="83">
        <v>653</v>
      </c>
      <c r="AA163" s="91"/>
      <c r="AB163" s="91">
        <f t="shared" si="11"/>
        <v>959.78941528549785</v>
      </c>
      <c r="AC163" s="86">
        <f t="shared" si="9"/>
        <v>939.48864192118106</v>
      </c>
      <c r="AD163" s="86"/>
      <c r="AE163" s="89">
        <f t="shared" si="12"/>
        <v>0.77647058823529247</v>
      </c>
      <c r="AF163" s="90">
        <f t="shared" si="10"/>
        <v>939.48864192118106</v>
      </c>
    </row>
    <row r="164" spans="21:32" x14ac:dyDescent="0.35">
      <c r="U164" s="87">
        <v>42057</v>
      </c>
      <c r="V164" s="86">
        <v>709.40470726500007</v>
      </c>
      <c r="W164" s="86">
        <v>805.34414970900002</v>
      </c>
      <c r="X164" s="86">
        <v>1031.165638638</v>
      </c>
      <c r="Y164" s="86">
        <v>906</v>
      </c>
      <c r="Z164" s="83">
        <v>645</v>
      </c>
      <c r="AA164" s="91"/>
      <c r="AB164" s="91">
        <f t="shared" si="11"/>
        <v>967.08300368099788</v>
      </c>
      <c r="AC164" s="86">
        <f t="shared" ref="AC164:AC201" si="13">AVERAGE(AB149:AB163,AB164:AB178)</f>
        <v>924.71475552094785</v>
      </c>
      <c r="AD164" s="86"/>
      <c r="AE164" s="89">
        <f t="shared" si="12"/>
        <v>0.78235294117646892</v>
      </c>
      <c r="AF164" s="90">
        <f t="shared" si="10"/>
        <v>924.71475552094785</v>
      </c>
    </row>
    <row r="165" spans="21:32" x14ac:dyDescent="0.35">
      <c r="U165" s="87">
        <v>42058</v>
      </c>
      <c r="V165" s="86">
        <v>717.63074382299999</v>
      </c>
      <c r="W165" s="86">
        <v>819.79314595199992</v>
      </c>
      <c r="X165" s="86">
        <v>1015.6238053470001</v>
      </c>
      <c r="Y165" s="86">
        <v>897</v>
      </c>
      <c r="Z165" s="83">
        <v>641</v>
      </c>
      <c r="AA165" s="91"/>
      <c r="AB165" s="91">
        <f t="shared" si="11"/>
        <v>963.55979441899785</v>
      </c>
      <c r="AC165" s="86">
        <f t="shared" si="13"/>
        <v>910.45456967598932</v>
      </c>
      <c r="AD165" s="86"/>
      <c r="AE165" s="89">
        <f t="shared" si="12"/>
        <v>0.78823529411764537</v>
      </c>
      <c r="AF165" s="90">
        <f t="shared" si="10"/>
        <v>910.45456967598932</v>
      </c>
    </row>
    <row r="166" spans="21:32" x14ac:dyDescent="0.35">
      <c r="U166" s="87">
        <v>42059</v>
      </c>
      <c r="V166" s="86">
        <v>700.87450072199999</v>
      </c>
      <c r="W166" s="86">
        <v>808.51830973799997</v>
      </c>
      <c r="X166" s="86">
        <v>1023.033959694</v>
      </c>
      <c r="Y166" s="86">
        <v>897</v>
      </c>
      <c r="Z166" s="83">
        <v>640</v>
      </c>
      <c r="AA166" s="91"/>
      <c r="AB166" s="91">
        <f t="shared" si="11"/>
        <v>962.34362395224787</v>
      </c>
      <c r="AC166" s="86">
        <f t="shared" si="13"/>
        <v>896.54252199983932</v>
      </c>
      <c r="AD166" s="86"/>
      <c r="AE166" s="89">
        <f t="shared" si="12"/>
        <v>0.79411764705882182</v>
      </c>
      <c r="AF166" s="90">
        <f t="shared" si="10"/>
        <v>896.54252199983932</v>
      </c>
    </row>
    <row r="167" spans="21:32" x14ac:dyDescent="0.35">
      <c r="U167" s="87">
        <v>42060</v>
      </c>
      <c r="V167" s="86">
        <v>689.33818059300006</v>
      </c>
      <c r="W167" s="86">
        <v>767.31465583199997</v>
      </c>
      <c r="X167" s="86">
        <v>1021.3722250919999</v>
      </c>
      <c r="Y167" s="86">
        <v>903</v>
      </c>
      <c r="Z167" s="83">
        <v>627</v>
      </c>
      <c r="AA167" s="91"/>
      <c r="AB167" s="91">
        <f t="shared" si="11"/>
        <v>949.8772768252478</v>
      </c>
      <c r="AC167" s="86">
        <f t="shared" si="13"/>
        <v>883.5235203732642</v>
      </c>
      <c r="AD167" s="86"/>
      <c r="AE167" s="89">
        <f t="shared" si="12"/>
        <v>0.79999999999999827</v>
      </c>
      <c r="AF167" s="90">
        <f t="shared" si="10"/>
        <v>883.5235203732642</v>
      </c>
    </row>
    <row r="168" spans="21:32" x14ac:dyDescent="0.35">
      <c r="U168" s="87">
        <v>42061</v>
      </c>
      <c r="V168" s="86">
        <v>676.48360471499996</v>
      </c>
      <c r="W168" s="86">
        <v>752.71165651800004</v>
      </c>
      <c r="X168" s="86">
        <v>1007.693518182</v>
      </c>
      <c r="Y168" s="86">
        <v>907</v>
      </c>
      <c r="Z168" s="83">
        <v>617</v>
      </c>
      <c r="AA168" s="91"/>
      <c r="AB168" s="91">
        <f t="shared" si="11"/>
        <v>941.30685026924789</v>
      </c>
      <c r="AC168" s="86">
        <f t="shared" si="13"/>
        <v>871.45681134200584</v>
      </c>
      <c r="AD168" s="86"/>
      <c r="AE168" s="89">
        <f t="shared" si="12"/>
        <v>0.80588235294117472</v>
      </c>
      <c r="AF168" s="90">
        <f t="shared" si="10"/>
        <v>871.45681134200584</v>
      </c>
    </row>
    <row r="169" spans="21:32" x14ac:dyDescent="0.35">
      <c r="U169" s="87">
        <v>42062</v>
      </c>
      <c r="V169" s="86">
        <v>665.7581279640001</v>
      </c>
      <c r="W169" s="86">
        <v>772.51130341500004</v>
      </c>
      <c r="X169" s="86">
        <v>879.62035536300004</v>
      </c>
      <c r="Y169" s="86">
        <v>906</v>
      </c>
      <c r="Z169" s="83">
        <v>573</v>
      </c>
      <c r="AA169" s="91"/>
      <c r="AB169" s="91">
        <f t="shared" si="11"/>
        <v>902.98847128874786</v>
      </c>
      <c r="AC169" s="86">
        <f t="shared" si="13"/>
        <v>860.41420098360572</v>
      </c>
      <c r="AD169" s="86"/>
      <c r="AE169" s="89">
        <f t="shared" si="12"/>
        <v>0.81176470588235117</v>
      </c>
      <c r="AF169" s="90">
        <f t="shared" si="10"/>
        <v>860.41420098360572</v>
      </c>
    </row>
    <row r="170" spans="21:32" x14ac:dyDescent="0.35">
      <c r="U170" s="87">
        <v>42063</v>
      </c>
      <c r="V170" s="86">
        <v>667.75347783899997</v>
      </c>
      <c r="W170" s="86">
        <v>743.66033572800006</v>
      </c>
      <c r="X170" s="86">
        <v>804.38660580599992</v>
      </c>
      <c r="Y170" s="86">
        <v>901</v>
      </c>
      <c r="Z170" s="83">
        <v>534</v>
      </c>
      <c r="AA170" s="91"/>
      <c r="AB170" s="91">
        <f t="shared" si="11"/>
        <v>865.96729197774789</v>
      </c>
      <c r="AC170" s="86">
        <f t="shared" si="13"/>
        <v>850.3576653933975</v>
      </c>
      <c r="AD170" s="86"/>
      <c r="AE170" s="89">
        <f t="shared" si="12"/>
        <v>0.81764705882352762</v>
      </c>
      <c r="AF170" s="90">
        <f t="shared" si="10"/>
        <v>850.3576653933975</v>
      </c>
    </row>
    <row r="171" spans="21:32" x14ac:dyDescent="0.35">
      <c r="U171" s="87">
        <v>42064</v>
      </c>
      <c r="V171" s="86">
        <v>668.08447144199999</v>
      </c>
      <c r="W171" s="86">
        <v>704.55341732100021</v>
      </c>
      <c r="X171" s="86">
        <v>724.17518972100004</v>
      </c>
      <c r="Y171" s="86">
        <v>871</v>
      </c>
      <c r="Z171" s="83">
        <v>534</v>
      </c>
      <c r="AA171" s="91"/>
      <c r="AB171" s="91">
        <f t="shared" si="11"/>
        <v>828.63770835474793</v>
      </c>
      <c r="AC171" s="86">
        <f t="shared" si="13"/>
        <v>841.19830838746418</v>
      </c>
      <c r="AD171" s="86"/>
      <c r="AE171" s="89">
        <f t="shared" si="12"/>
        <v>0.82352941176470407</v>
      </c>
      <c r="AF171" s="90">
        <f t="shared" si="10"/>
        <v>841.19830838746418</v>
      </c>
    </row>
    <row r="172" spans="21:32" x14ac:dyDescent="0.35">
      <c r="U172" s="87">
        <v>42065</v>
      </c>
      <c r="V172" s="86">
        <v>642.50433216900012</v>
      </c>
      <c r="W172" s="86">
        <v>670.56314761800002</v>
      </c>
      <c r="X172" s="86">
        <v>639.54870893400005</v>
      </c>
      <c r="Y172" s="86">
        <v>851</v>
      </c>
      <c r="Z172" s="83">
        <v>562</v>
      </c>
      <c r="AB172" s="91">
        <f t="shared" si="11"/>
        <v>800.98352073224783</v>
      </c>
      <c r="AC172" s="86">
        <f t="shared" si="13"/>
        <v>833.34140390366406</v>
      </c>
      <c r="AD172" s="86"/>
      <c r="AE172" s="89">
        <f t="shared" si="12"/>
        <v>0.82941176470588052</v>
      </c>
      <c r="AF172" s="90">
        <f t="shared" si="10"/>
        <v>833.34140390366406</v>
      </c>
    </row>
    <row r="173" spans="21:32" x14ac:dyDescent="0.35">
      <c r="U173" s="87">
        <v>42066</v>
      </c>
      <c r="V173" s="86">
        <v>640.25293153200005</v>
      </c>
      <c r="W173" s="86">
        <v>657.44942156699994</v>
      </c>
      <c r="X173" s="86">
        <v>560.83518749099994</v>
      </c>
      <c r="Y173" s="86">
        <v>877</v>
      </c>
      <c r="Z173" s="83">
        <v>580</v>
      </c>
      <c r="AB173" s="91">
        <f t="shared" si="11"/>
        <v>789.02670885874772</v>
      </c>
      <c r="AC173" s="86">
        <f t="shared" si="13"/>
        <v>826.55904532828083</v>
      </c>
      <c r="AD173" s="86"/>
      <c r="AE173" s="89">
        <f t="shared" si="12"/>
        <v>0.83529411764705697</v>
      </c>
      <c r="AF173" s="90">
        <f t="shared" si="10"/>
        <v>826.55904532828083</v>
      </c>
    </row>
    <row r="174" spans="21:32" x14ac:dyDescent="0.35">
      <c r="U174" s="87">
        <v>42067</v>
      </c>
      <c r="V174" s="86">
        <v>631.45079168699999</v>
      </c>
      <c r="W174" s="86">
        <v>654.20216428200001</v>
      </c>
      <c r="X174" s="86">
        <v>507.30278575199998</v>
      </c>
      <c r="Y174" s="86">
        <v>868</v>
      </c>
      <c r="Z174" s="83">
        <v>556</v>
      </c>
      <c r="AB174" s="91">
        <f t="shared" si="11"/>
        <v>766.58179410274772</v>
      </c>
      <c r="AC174" s="86">
        <f t="shared" si="13"/>
        <v>819.39538483047261</v>
      </c>
      <c r="AD174" s="86"/>
      <c r="AE174" s="89">
        <f t="shared" si="12"/>
        <v>0.84117647058823342</v>
      </c>
      <c r="AF174" s="90">
        <f t="shared" si="10"/>
        <v>819.39538483047261</v>
      </c>
    </row>
    <row r="175" spans="21:32" x14ac:dyDescent="0.35">
      <c r="U175" s="87">
        <v>42068</v>
      </c>
      <c r="V175" s="86">
        <v>618.07010727599993</v>
      </c>
      <c r="W175" s="86">
        <v>677.24942288699992</v>
      </c>
      <c r="X175" s="86">
        <v>497.28550530299998</v>
      </c>
      <c r="Y175" s="86">
        <v>860</v>
      </c>
      <c r="Z175" s="83">
        <v>512</v>
      </c>
      <c r="AB175" s="91">
        <f t="shared" si="11"/>
        <v>756.83928864174766</v>
      </c>
      <c r="AC175" s="86">
        <f t="shared" si="13"/>
        <v>811.2801556213476</v>
      </c>
      <c r="AD175" s="86"/>
      <c r="AE175" s="89">
        <f t="shared" si="12"/>
        <v>0.84705882352940987</v>
      </c>
      <c r="AF175" s="90">
        <f t="shared" si="10"/>
        <v>811.2801556213476</v>
      </c>
    </row>
    <row r="176" spans="21:32" x14ac:dyDescent="0.35">
      <c r="U176" s="87">
        <v>42069</v>
      </c>
      <c r="V176" s="86">
        <v>597.13550158500004</v>
      </c>
      <c r="W176" s="86">
        <v>687.37107704999994</v>
      </c>
      <c r="X176" s="86">
        <v>495.11486056500001</v>
      </c>
      <c r="Y176" s="86">
        <v>842</v>
      </c>
      <c r="Z176" s="83">
        <v>483</v>
      </c>
      <c r="AB176" s="91">
        <f t="shared" si="11"/>
        <v>747.07704099799764</v>
      </c>
      <c r="AC176" s="86">
        <f t="shared" si="13"/>
        <v>802.34584498717254</v>
      </c>
      <c r="AD176" s="86"/>
      <c r="AE176" s="89">
        <f t="shared" si="12"/>
        <v>0.85294117647058632</v>
      </c>
      <c r="AF176" s="90">
        <f t="shared" si="10"/>
        <v>802.34584498717254</v>
      </c>
    </row>
    <row r="177" spans="21:32" x14ac:dyDescent="0.35">
      <c r="U177" s="87">
        <v>42070</v>
      </c>
      <c r="V177" s="86">
        <v>581.45838891300002</v>
      </c>
      <c r="W177" s="86">
        <v>664.93162729199992</v>
      </c>
      <c r="X177" s="86">
        <v>462.54298947599995</v>
      </c>
      <c r="Y177" s="86">
        <v>842</v>
      </c>
      <c r="Z177" s="83">
        <v>443</v>
      </c>
      <c r="AB177" s="91">
        <f t="shared" si="11"/>
        <v>723.32421078624759</v>
      </c>
      <c r="AC177" s="86">
        <f t="shared" si="13"/>
        <v>792.62366078806429</v>
      </c>
      <c r="AD177" s="86"/>
      <c r="AE177" s="89">
        <f t="shared" si="12"/>
        <v>0.85882352941176276</v>
      </c>
      <c r="AF177" s="90">
        <f t="shared" si="10"/>
        <v>792.62366078806429</v>
      </c>
    </row>
    <row r="178" spans="21:32" x14ac:dyDescent="0.35">
      <c r="U178" s="87">
        <v>42071</v>
      </c>
      <c r="V178" s="86">
        <v>579.19925002499997</v>
      </c>
      <c r="W178" s="86">
        <v>638.14286959800006</v>
      </c>
      <c r="X178" s="86">
        <v>428.15706233999998</v>
      </c>
      <c r="Y178" s="86">
        <v>827</v>
      </c>
      <c r="Z178" s="83">
        <v>431</v>
      </c>
      <c r="AB178" s="91">
        <f t="shared" si="11"/>
        <v>701.28053957874761</v>
      </c>
      <c r="AC178" s="86">
        <f t="shared" si="13"/>
        <v>782.84376952280581</v>
      </c>
      <c r="AD178" s="86"/>
      <c r="AE178" s="89">
        <f t="shared" si="12"/>
        <v>0.86470588235293921</v>
      </c>
      <c r="AF178" s="90">
        <f t="shared" si="10"/>
        <v>782.84376952280581</v>
      </c>
    </row>
    <row r="179" spans="21:32" x14ac:dyDescent="0.35">
      <c r="U179" s="87">
        <v>42072</v>
      </c>
      <c r="V179" s="86">
        <v>559.72226885999999</v>
      </c>
      <c r="W179" s="86">
        <v>623.3357442119999</v>
      </c>
      <c r="X179" s="86">
        <v>395.37095496299997</v>
      </c>
      <c r="Y179" s="86">
        <v>793</v>
      </c>
      <c r="Z179" s="83">
        <v>448</v>
      </c>
      <c r="AB179" s="91">
        <f t="shared" si="11"/>
        <v>685.13223138799754</v>
      </c>
      <c r="AC179" s="86">
        <f t="shared" si="13"/>
        <v>772.43916222406415</v>
      </c>
      <c r="AD179" s="86"/>
      <c r="AE179" s="89">
        <f t="shared" si="12"/>
        <v>0.87058823529411566</v>
      </c>
      <c r="AF179" s="90">
        <f t="shared" si="10"/>
        <v>772.43916222406415</v>
      </c>
    </row>
    <row r="180" spans="21:32" x14ac:dyDescent="0.35">
      <c r="U180" s="87">
        <v>42073</v>
      </c>
      <c r="V180" s="86">
        <v>546.53094360900002</v>
      </c>
      <c r="W180" s="86">
        <v>628.77110865899999</v>
      </c>
      <c r="X180" s="86">
        <v>374.55733687800006</v>
      </c>
      <c r="Y180" s="86">
        <v>774</v>
      </c>
      <c r="Z180" s="83">
        <v>476</v>
      </c>
      <c r="AB180" s="91">
        <f t="shared" si="11"/>
        <v>683.53766797849755</v>
      </c>
      <c r="AC180" s="86">
        <f t="shared" si="13"/>
        <v>761.74807545619763</v>
      </c>
      <c r="AD180" s="86"/>
      <c r="AE180" s="89">
        <f t="shared" si="12"/>
        <v>0.87647058823529211</v>
      </c>
      <c r="AF180" s="90">
        <f t="shared" si="10"/>
        <v>761.74807545619763</v>
      </c>
    </row>
    <row r="181" spans="21:32" x14ac:dyDescent="0.35">
      <c r="U181" s="87">
        <v>42074</v>
      </c>
      <c r="V181" s="86">
        <v>538.55438289900007</v>
      </c>
      <c r="W181" s="86">
        <v>620.05890585900011</v>
      </c>
      <c r="X181" s="86">
        <v>413.45053942499999</v>
      </c>
      <c r="Y181" s="86">
        <v>748</v>
      </c>
      <c r="Z181" s="83">
        <v>477</v>
      </c>
      <c r="AB181" s="91">
        <f t="shared" si="11"/>
        <v>684.83291791524755</v>
      </c>
      <c r="AC181" s="86">
        <f t="shared" si="13"/>
        <v>751.40021244023092</v>
      </c>
      <c r="AD181" s="86"/>
      <c r="AE181" s="89">
        <f t="shared" si="12"/>
        <v>0.88235294117646856</v>
      </c>
      <c r="AF181" s="90">
        <f t="shared" si="10"/>
        <v>751.40021244023092</v>
      </c>
    </row>
    <row r="182" spans="21:32" x14ac:dyDescent="0.35">
      <c r="U182" s="87">
        <v>42075</v>
      </c>
      <c r="V182" s="86">
        <v>528.20380858499993</v>
      </c>
      <c r="W182" s="86">
        <v>645.57332807700004</v>
      </c>
      <c r="X182" s="86">
        <v>451.67469095100006</v>
      </c>
      <c r="Y182" s="86">
        <v>720</v>
      </c>
      <c r="Z182" s="83">
        <v>479</v>
      </c>
      <c r="AB182" s="91">
        <f t="shared" si="11"/>
        <v>694.26756135124754</v>
      </c>
      <c r="AC182" s="86">
        <f t="shared" si="13"/>
        <v>741.57989944119765</v>
      </c>
      <c r="AD182" s="86"/>
      <c r="AE182" s="89">
        <f t="shared" si="12"/>
        <v>0.88823529411764501</v>
      </c>
      <c r="AF182" s="90">
        <f t="shared" si="10"/>
        <v>741.57989944119765</v>
      </c>
    </row>
    <row r="183" spans="21:32" x14ac:dyDescent="0.35">
      <c r="U183" s="87">
        <v>42076</v>
      </c>
      <c r="V183" s="86">
        <v>531.33294703499996</v>
      </c>
      <c r="W183" s="86">
        <v>674.007298644</v>
      </c>
      <c r="X183" s="86">
        <v>458.26144664100002</v>
      </c>
      <c r="Y183" s="86">
        <v>730</v>
      </c>
      <c r="Z183" s="83">
        <v>485</v>
      </c>
      <c r="AB183" s="91">
        <f t="shared" si="11"/>
        <v>707.02274291549747</v>
      </c>
      <c r="AC183" s="86">
        <f t="shared" si="13"/>
        <v>732.26968326303108</v>
      </c>
      <c r="AD183" s="86"/>
      <c r="AE183" s="89">
        <f t="shared" si="12"/>
        <v>0.89411764705882146</v>
      </c>
      <c r="AF183" s="90">
        <f t="shared" si="10"/>
        <v>732.26968326303108</v>
      </c>
    </row>
    <row r="184" spans="21:32" x14ac:dyDescent="0.35">
      <c r="U184" s="87">
        <v>42077</v>
      </c>
      <c r="V184" s="86">
        <v>541.42641671099989</v>
      </c>
      <c r="W184" s="86">
        <v>693.75321804600003</v>
      </c>
      <c r="X184" s="86">
        <v>500.29781250299999</v>
      </c>
      <c r="Y184" s="86">
        <v>712</v>
      </c>
      <c r="Z184" s="83">
        <v>487</v>
      </c>
      <c r="AB184" s="91">
        <f t="shared" si="11"/>
        <v>718.46831423149752</v>
      </c>
      <c r="AC184" s="86">
        <f t="shared" si="13"/>
        <v>722.46083389372279</v>
      </c>
      <c r="AD184" s="86"/>
      <c r="AE184" s="89">
        <f t="shared" si="12"/>
        <v>0.89999999999999791</v>
      </c>
      <c r="AF184" s="90">
        <f t="shared" si="10"/>
        <v>722.46083389372279</v>
      </c>
    </row>
    <row r="185" spans="21:32" x14ac:dyDescent="0.35">
      <c r="U185" s="87">
        <v>42078</v>
      </c>
      <c r="V185" s="86">
        <v>554.30571701099996</v>
      </c>
      <c r="W185" s="86">
        <v>684.54662715299992</v>
      </c>
      <c r="X185" s="86">
        <v>551.20586463300003</v>
      </c>
      <c r="Y185" s="86">
        <v>705</v>
      </c>
      <c r="Z185" s="83">
        <v>471</v>
      </c>
      <c r="AB185" s="91">
        <f t="shared" si="11"/>
        <v>723.14367954074748</v>
      </c>
      <c r="AC185" s="86">
        <f t="shared" si="13"/>
        <v>713.32115729595603</v>
      </c>
      <c r="AD185" s="86"/>
      <c r="AE185" s="89">
        <f t="shared" si="12"/>
        <v>0.90588235294117436</v>
      </c>
      <c r="AF185" s="90">
        <f t="shared" si="10"/>
        <v>713.32115729595603</v>
      </c>
    </row>
    <row r="186" spans="21:32" x14ac:dyDescent="0.35">
      <c r="U186" s="87">
        <v>42079</v>
      </c>
      <c r="V186" s="86">
        <v>564.18578116799995</v>
      </c>
      <c r="W186" s="86">
        <v>691.16182903200013</v>
      </c>
      <c r="X186" s="86">
        <v>580.75041302099987</v>
      </c>
      <c r="Y186" s="86">
        <v>705</v>
      </c>
      <c r="Z186" s="83">
        <v>490</v>
      </c>
      <c r="AB186" s="91">
        <f t="shared" si="11"/>
        <v>736.93361710749753</v>
      </c>
      <c r="AC186" s="86">
        <f t="shared" si="13"/>
        <v>705.36171282294765</v>
      </c>
      <c r="AD186" s="86"/>
      <c r="AE186" s="89">
        <f t="shared" si="12"/>
        <v>0.91176470588235081</v>
      </c>
      <c r="AF186" s="90">
        <f t="shared" si="10"/>
        <v>705.36171282294765</v>
      </c>
    </row>
    <row r="187" spans="21:32" x14ac:dyDescent="0.35">
      <c r="U187" s="87">
        <v>42080</v>
      </c>
      <c r="V187" s="86">
        <v>552.93333284400001</v>
      </c>
      <c r="W187" s="86">
        <v>704.40056131199992</v>
      </c>
      <c r="X187" s="86">
        <v>624.69343707600001</v>
      </c>
      <c r="Y187" s="86">
        <v>699</v>
      </c>
      <c r="Z187" s="83">
        <v>494</v>
      </c>
      <c r="AB187" s="91">
        <f t="shared" si="11"/>
        <v>750.72905619124754</v>
      </c>
      <c r="AC187" s="86">
        <f t="shared" si="13"/>
        <v>699.00429816408109</v>
      </c>
      <c r="AD187" s="86"/>
      <c r="AE187" s="89">
        <f t="shared" si="12"/>
        <v>0.91764705882352726</v>
      </c>
      <c r="AF187" s="90">
        <f t="shared" si="10"/>
        <v>699.00429816408109</v>
      </c>
    </row>
    <row r="188" spans="21:32" x14ac:dyDescent="0.35">
      <c r="U188" s="87">
        <v>42081</v>
      </c>
      <c r="V188" s="86">
        <v>537.98373164399993</v>
      </c>
      <c r="W188" s="86">
        <v>698.74768065299997</v>
      </c>
      <c r="X188" s="86">
        <v>589.18960241699995</v>
      </c>
      <c r="Y188" s="86">
        <v>684</v>
      </c>
      <c r="Z188" s="83">
        <v>497</v>
      </c>
      <c r="AB188" s="91">
        <f t="shared" si="11"/>
        <v>737.43987736174756</v>
      </c>
      <c r="AC188" s="86">
        <f t="shared" si="13"/>
        <v>695.4877732479373</v>
      </c>
      <c r="AD188" s="86"/>
      <c r="AE188" s="89">
        <f t="shared" si="12"/>
        <v>0.92352941176470371</v>
      </c>
      <c r="AF188" s="90">
        <f t="shared" si="10"/>
        <v>695.4877732479373</v>
      </c>
    </row>
    <row r="189" spans="21:32" x14ac:dyDescent="0.35">
      <c r="U189" s="87">
        <v>42082</v>
      </c>
      <c r="V189" s="86">
        <v>535.22691227700011</v>
      </c>
      <c r="W189" s="86">
        <v>721.03987411799994</v>
      </c>
      <c r="X189" s="86">
        <v>514.86135024300006</v>
      </c>
      <c r="Y189" s="86">
        <v>627</v>
      </c>
      <c r="Z189" s="83">
        <v>495</v>
      </c>
      <c r="AB189" s="91">
        <f t="shared" si="11"/>
        <v>709.68086268449758</v>
      </c>
      <c r="AC189" s="86">
        <f t="shared" si="13"/>
        <v>692.14709697612273</v>
      </c>
      <c r="AD189" s="86"/>
      <c r="AE189" s="89">
        <f t="shared" si="12"/>
        <v>0.92941176470588016</v>
      </c>
      <c r="AF189" s="90">
        <f t="shared" si="10"/>
        <v>692.14709697612273</v>
      </c>
    </row>
    <row r="190" spans="21:32" x14ac:dyDescent="0.35">
      <c r="U190" s="87">
        <v>42083</v>
      </c>
      <c r="V190" s="86">
        <v>524.66981481599998</v>
      </c>
      <c r="W190" s="86">
        <v>756.47237600999995</v>
      </c>
      <c r="X190" s="86">
        <v>447.83094905699994</v>
      </c>
      <c r="Y190" s="86">
        <v>606</v>
      </c>
      <c r="Z190" s="83">
        <v>479</v>
      </c>
      <c r="AB190" s="91">
        <f t="shared" si="11"/>
        <v>692.5313878609976</v>
      </c>
      <c r="AC190" s="86">
        <f t="shared" si="13"/>
        <v>689.39025634180314</v>
      </c>
      <c r="AD190" s="86"/>
      <c r="AE190" s="89">
        <f t="shared" si="12"/>
        <v>0.93529411764705661</v>
      </c>
      <c r="AF190" s="90">
        <f t="shared" si="10"/>
        <v>689.39025634180314</v>
      </c>
    </row>
    <row r="191" spans="21:32" x14ac:dyDescent="0.35">
      <c r="U191" s="87">
        <v>42084</v>
      </c>
      <c r="V191" s="86">
        <v>523.55974589100003</v>
      </c>
      <c r="W191" s="86">
        <v>765.46881164099989</v>
      </c>
      <c r="X191" s="86">
        <v>381.444998532</v>
      </c>
      <c r="Y191" s="86">
        <v>601</v>
      </c>
      <c r="Z191" s="83">
        <v>457</v>
      </c>
      <c r="AB191" s="91">
        <f t="shared" si="11"/>
        <v>671.43400913749758</v>
      </c>
      <c r="AC191" s="86">
        <f t="shared" si="13"/>
        <v>686.7960627918053</v>
      </c>
      <c r="AD191" s="86"/>
      <c r="AE191" s="89">
        <f t="shared" si="12"/>
        <v>0.94117647058823306</v>
      </c>
      <c r="AF191" s="90">
        <f t="shared" si="10"/>
        <v>686.7960627918053</v>
      </c>
    </row>
    <row r="192" spans="21:32" x14ac:dyDescent="0.35">
      <c r="U192" s="87">
        <v>42085</v>
      </c>
      <c r="V192" s="86">
        <v>530.80903339500003</v>
      </c>
      <c r="W192" s="86">
        <v>736.49805065400005</v>
      </c>
      <c r="X192" s="86">
        <v>347.65020404099999</v>
      </c>
      <c r="Y192" s="86">
        <v>619</v>
      </c>
      <c r="Z192" s="83">
        <v>470</v>
      </c>
      <c r="AB192" s="91">
        <f t="shared" si="11"/>
        <v>663.49262026799761</v>
      </c>
      <c r="AC192" s="86">
        <f t="shared" si="13"/>
        <v>684.38482366355765</v>
      </c>
      <c r="AD192" s="86"/>
      <c r="AE192" s="89">
        <f t="shared" si="12"/>
        <v>0.94705882352940951</v>
      </c>
      <c r="AF192" s="90">
        <f t="shared" si="10"/>
        <v>684.38482366355765</v>
      </c>
    </row>
    <row r="193" spans="21:32" x14ac:dyDescent="0.35">
      <c r="U193" s="87">
        <v>42086</v>
      </c>
      <c r="V193" s="86">
        <v>533.45962369800009</v>
      </c>
      <c r="W193" s="86">
        <v>708.59963081699993</v>
      </c>
      <c r="X193" s="86">
        <v>315.18292809900004</v>
      </c>
      <c r="Y193" s="86">
        <v>607</v>
      </c>
      <c r="Z193" s="83">
        <v>479</v>
      </c>
      <c r="AB193" s="91">
        <f t="shared" si="11"/>
        <v>647.65119632324763</v>
      </c>
      <c r="AC193" s="86">
        <f t="shared" si="13"/>
        <v>682.76234920011223</v>
      </c>
      <c r="AD193" s="86"/>
      <c r="AE193" s="89">
        <f t="shared" si="12"/>
        <v>0.95294117647058596</v>
      </c>
      <c r="AF193" s="90">
        <f t="shared" si="10"/>
        <v>682.76234920011223</v>
      </c>
    </row>
    <row r="194" spans="21:32" x14ac:dyDescent="0.35">
      <c r="U194" s="87">
        <v>42087</v>
      </c>
      <c r="V194" s="86">
        <v>535.51818883500005</v>
      </c>
      <c r="W194" s="86">
        <v>686.09439509099991</v>
      </c>
      <c r="X194" s="86">
        <v>310.48498111200001</v>
      </c>
      <c r="Y194" s="86">
        <v>619</v>
      </c>
      <c r="Z194" s="83">
        <v>489</v>
      </c>
      <c r="AB194" s="91">
        <f t="shared" si="11"/>
        <v>646.35040064499765</v>
      </c>
      <c r="AC194" s="86">
        <f t="shared" si="13"/>
        <v>681.9572104879976</v>
      </c>
      <c r="AD194" s="86"/>
      <c r="AE194" s="89">
        <f t="shared" si="12"/>
        <v>0.95882352941176241</v>
      </c>
      <c r="AF194" s="90">
        <f t="shared" si="10"/>
        <v>681.9572104879976</v>
      </c>
    </row>
    <row r="195" spans="21:32" x14ac:dyDescent="0.35">
      <c r="U195" s="87">
        <v>42088</v>
      </c>
      <c r="V195" s="86">
        <v>527.56645726500005</v>
      </c>
      <c r="W195" s="86">
        <v>660.612521292</v>
      </c>
      <c r="X195" s="86">
        <v>322.06086809100003</v>
      </c>
      <c r="Y195" s="86">
        <v>654</v>
      </c>
      <c r="Z195" s="83">
        <v>495</v>
      </c>
      <c r="AB195" s="91">
        <f t="shared" si="11"/>
        <v>653.12390393999772</v>
      </c>
      <c r="AC195" s="86">
        <f t="shared" si="13"/>
        <v>681.81289135617942</v>
      </c>
      <c r="AD195" s="86"/>
      <c r="AE195" s="89">
        <f t="shared" si="12"/>
        <v>0.96470588235293886</v>
      </c>
      <c r="AF195" s="90">
        <f t="shared" si="10"/>
        <v>681.81289135617942</v>
      </c>
    </row>
    <row r="196" spans="21:32" x14ac:dyDescent="0.35">
      <c r="U196" s="87">
        <v>42089</v>
      </c>
      <c r="V196" s="86">
        <v>522.28491128400003</v>
      </c>
      <c r="W196" s="86">
        <v>667.32780856200009</v>
      </c>
      <c r="X196" s="86">
        <v>355.78690098600003</v>
      </c>
      <c r="Y196" s="86">
        <v>660</v>
      </c>
      <c r="Z196" s="83">
        <v>507</v>
      </c>
      <c r="AB196" s="91">
        <f t="shared" si="11"/>
        <v>667.73423398124771</v>
      </c>
      <c r="AC196" s="86">
        <f t="shared" si="13"/>
        <v>681.73075913606908</v>
      </c>
      <c r="AD196" s="86"/>
      <c r="AE196" s="89">
        <f t="shared" si="12"/>
        <v>0.97058823529411531</v>
      </c>
      <c r="AF196" s="90">
        <f t="shared" si="10"/>
        <v>681.73075913606908</v>
      </c>
    </row>
    <row r="197" spans="21:32" x14ac:dyDescent="0.35">
      <c r="U197" s="87">
        <v>42090</v>
      </c>
      <c r="V197" s="86">
        <v>560.40150245099994</v>
      </c>
      <c r="W197" s="86">
        <v>680.11201413000015</v>
      </c>
      <c r="X197" s="86">
        <v>371.34892541400001</v>
      </c>
      <c r="Y197" s="86">
        <v>655</v>
      </c>
      <c r="Z197" s="83">
        <v>495</v>
      </c>
      <c r="AB197" s="91">
        <f t="shared" si="11"/>
        <v>670.57079148024775</v>
      </c>
      <c r="AC197" s="86">
        <f t="shared" si="13"/>
        <v>681.57565119711012</v>
      </c>
      <c r="AD197" s="86"/>
      <c r="AE197" s="89">
        <f t="shared" si="12"/>
        <v>0.97647058823529176</v>
      </c>
      <c r="AF197" s="90">
        <f t="shared" si="10"/>
        <v>681.57565119711012</v>
      </c>
    </row>
    <row r="198" spans="21:32" x14ac:dyDescent="0.35">
      <c r="U198" s="87">
        <v>42091</v>
      </c>
      <c r="V198" s="86">
        <v>596.05249314899993</v>
      </c>
      <c r="W198" s="86">
        <v>653.33582594399991</v>
      </c>
      <c r="X198" s="86">
        <v>339.00742443899998</v>
      </c>
      <c r="Y198" s="86">
        <v>642</v>
      </c>
      <c r="Z198" s="83">
        <v>473</v>
      </c>
      <c r="AB198" s="91">
        <f t="shared" si="11"/>
        <v>647.04136918999768</v>
      </c>
      <c r="AC198" s="86">
        <f t="shared" si="13"/>
        <v>680.90765592583978</v>
      </c>
      <c r="AD198" s="86"/>
      <c r="AE198" s="89">
        <f t="shared" si="12"/>
        <v>0.98235294117646821</v>
      </c>
      <c r="AF198" s="90">
        <f t="shared" si="10"/>
        <v>680.90765592583978</v>
      </c>
    </row>
    <row r="199" spans="21:32" x14ac:dyDescent="0.35">
      <c r="U199" s="87">
        <v>42092</v>
      </c>
      <c r="V199" s="86">
        <v>636.65833477800004</v>
      </c>
      <c r="W199" s="86">
        <v>623.704656054</v>
      </c>
      <c r="X199" s="86">
        <v>314.66581099200005</v>
      </c>
      <c r="Y199" s="86">
        <v>636</v>
      </c>
      <c r="Z199" s="83">
        <v>460</v>
      </c>
      <c r="AB199" s="91">
        <f t="shared" si="11"/>
        <v>628.79817335574774</v>
      </c>
      <c r="AC199" s="86">
        <f t="shared" si="13"/>
        <v>679.45681775974776</v>
      </c>
      <c r="AD199" s="86"/>
      <c r="AE199" s="89">
        <f t="shared" si="12"/>
        <v>0.98823529411764466</v>
      </c>
      <c r="AF199" s="90">
        <f t="shared" si="10"/>
        <v>679.45681775974776</v>
      </c>
    </row>
    <row r="200" spans="21:32" x14ac:dyDescent="0.35">
      <c r="U200" s="87">
        <v>42093</v>
      </c>
      <c r="V200" s="86">
        <v>647.27970277200006</v>
      </c>
      <c r="W200" s="86">
        <v>622.29461897700003</v>
      </c>
      <c r="X200" s="86">
        <v>295.618985796</v>
      </c>
      <c r="Y200" s="86">
        <v>649</v>
      </c>
      <c r="Z200" s="83">
        <v>461</v>
      </c>
      <c r="AB200" s="91">
        <f t="shared" si="11"/>
        <v>627.18395778749777</v>
      </c>
      <c r="AC200" s="86">
        <f t="shared" si="13"/>
        <v>677.1620238496447</v>
      </c>
      <c r="AD200" s="86"/>
      <c r="AE200" s="89">
        <f t="shared" si="12"/>
        <v>0.99411764705882111</v>
      </c>
      <c r="AF200" s="90">
        <f t="shared" si="10"/>
        <v>677.1620238496447</v>
      </c>
    </row>
    <row r="201" spans="21:32" x14ac:dyDescent="0.35">
      <c r="U201" s="87">
        <v>42094</v>
      </c>
      <c r="V201" s="86">
        <v>644.97884426999997</v>
      </c>
      <c r="W201" s="86">
        <v>647.34634713000003</v>
      </c>
      <c r="X201" s="86">
        <v>302.49250084800002</v>
      </c>
      <c r="Y201" s="86">
        <v>675</v>
      </c>
      <c r="Z201" s="83">
        <v>446</v>
      </c>
      <c r="AB201" s="91">
        <f>AB200-AVERAGE((Z200-Z201),(Y200-Y201),(X200-X201),(W200-W201))</f>
        <v>637.91526858874772</v>
      </c>
      <c r="AC201" s="86">
        <f t="shared" si="13"/>
        <v>674.28817036895089</v>
      </c>
      <c r="AD201" s="86"/>
      <c r="AE201" s="89">
        <f t="shared" si="12"/>
        <v>0.99999999999999756</v>
      </c>
      <c r="AF201" s="90">
        <f t="shared" si="10"/>
        <v>674.28817036895089</v>
      </c>
    </row>
    <row r="202" spans="21:32" x14ac:dyDescent="0.35">
      <c r="U202" s="87">
        <v>42095</v>
      </c>
      <c r="V202" s="86">
        <v>649.02179867399991</v>
      </c>
      <c r="W202" s="86">
        <v>696.33845492400008</v>
      </c>
      <c r="X202" s="86">
        <v>318.95403234300005</v>
      </c>
      <c r="Y202" s="86">
        <v>700</v>
      </c>
      <c r="Z202" s="83">
        <v>414</v>
      </c>
      <c r="AB202" s="91"/>
      <c r="AC202" s="86"/>
      <c r="AD202" s="86"/>
      <c r="AE202" s="89"/>
      <c r="AF202" s="90"/>
    </row>
    <row r="203" spans="21:32" x14ac:dyDescent="0.35">
      <c r="U203" s="87">
        <v>42096</v>
      </c>
      <c r="V203" s="86">
        <v>653.62748156999987</v>
      </c>
      <c r="W203" s="86">
        <v>729.10601400900009</v>
      </c>
      <c r="X203" s="86">
        <v>293.18981463599999</v>
      </c>
      <c r="Y203" s="86">
        <v>697</v>
      </c>
      <c r="Z203" s="93">
        <v>389</v>
      </c>
      <c r="AB203" s="91"/>
      <c r="AC203" s="86"/>
      <c r="AD203" s="86"/>
      <c r="AE203" s="89"/>
      <c r="AF203" s="90"/>
    </row>
    <row r="204" spans="21:32" x14ac:dyDescent="0.35">
      <c r="U204" s="87">
        <v>42097</v>
      </c>
      <c r="V204" s="86">
        <v>628.03862568599993</v>
      </c>
      <c r="W204" s="86">
        <v>744.99277509300009</v>
      </c>
      <c r="X204" s="86">
        <v>272.97772864199999</v>
      </c>
      <c r="Y204" s="86">
        <v>672</v>
      </c>
      <c r="Z204" s="93">
        <v>364</v>
      </c>
      <c r="AB204" s="91"/>
      <c r="AC204" s="86"/>
      <c r="AD204" s="86"/>
      <c r="AE204" s="89"/>
      <c r="AF204" s="90"/>
    </row>
    <row r="205" spans="21:32" x14ac:dyDescent="0.35">
      <c r="U205" s="87">
        <v>42098</v>
      </c>
      <c r="V205" s="86">
        <v>629.40529323599992</v>
      </c>
      <c r="W205" s="86">
        <v>742.97934127500014</v>
      </c>
      <c r="X205" s="86">
        <v>274.71940297500004</v>
      </c>
      <c r="Y205" s="86">
        <v>640</v>
      </c>
      <c r="Z205" s="93">
        <v>365</v>
      </c>
      <c r="AB205" s="91"/>
      <c r="AC205" s="86"/>
      <c r="AD205" s="86"/>
      <c r="AE205" s="89"/>
      <c r="AF205" s="90"/>
    </row>
    <row r="206" spans="21:32" x14ac:dyDescent="0.35">
      <c r="U206" s="87">
        <v>42099</v>
      </c>
      <c r="V206" s="86">
        <v>655.84561843199992</v>
      </c>
      <c r="W206" s="86">
        <v>731.85999575999995</v>
      </c>
      <c r="X206" s="86">
        <v>270.35286604500004</v>
      </c>
      <c r="Y206" s="86">
        <v>590</v>
      </c>
      <c r="Z206" s="93">
        <v>358</v>
      </c>
      <c r="AB206" s="91"/>
      <c r="AC206" s="86"/>
      <c r="AD206" s="86"/>
      <c r="AE206" s="89"/>
      <c r="AF206" s="90"/>
    </row>
    <row r="207" spans="21:32" x14ac:dyDescent="0.35">
      <c r="U207" s="87">
        <v>42100</v>
      </c>
      <c r="V207" s="86">
        <v>661.22490304199994</v>
      </c>
      <c r="W207" s="86">
        <v>704.16902683800004</v>
      </c>
      <c r="X207" s="86">
        <v>250.48967057399997</v>
      </c>
      <c r="Y207" s="86">
        <v>569</v>
      </c>
      <c r="Z207" s="93">
        <v>356</v>
      </c>
      <c r="AB207" s="91"/>
      <c r="AC207" s="86"/>
      <c r="AD207" s="86"/>
      <c r="AE207" s="89"/>
      <c r="AF207" s="90"/>
    </row>
    <row r="208" spans="21:32" x14ac:dyDescent="0.35">
      <c r="U208" s="87">
        <v>42101</v>
      </c>
      <c r="V208" s="86">
        <v>658.88369407200003</v>
      </c>
      <c r="W208" s="86">
        <v>682.56454977299995</v>
      </c>
      <c r="X208" s="86">
        <v>245.999600163</v>
      </c>
      <c r="Y208" s="86">
        <v>566</v>
      </c>
      <c r="Z208" s="93">
        <v>386</v>
      </c>
      <c r="AB208" s="91"/>
      <c r="AC208" s="86"/>
      <c r="AD208" s="86"/>
      <c r="AE208" s="89"/>
      <c r="AF208" s="90"/>
    </row>
    <row r="209" spans="21:32" x14ac:dyDescent="0.35">
      <c r="U209" s="87">
        <v>42102</v>
      </c>
      <c r="V209" s="86">
        <v>667.74286002899998</v>
      </c>
      <c r="W209" s="86">
        <v>657.89593502700006</v>
      </c>
      <c r="X209" s="86">
        <v>249.713233476</v>
      </c>
      <c r="Y209" s="86">
        <v>566</v>
      </c>
      <c r="Z209" s="93">
        <v>413</v>
      </c>
      <c r="AB209" s="91"/>
      <c r="AC209" s="86"/>
      <c r="AD209" s="86"/>
      <c r="AE209" s="89"/>
      <c r="AF209" s="90"/>
    </row>
    <row r="210" spans="21:32" x14ac:dyDescent="0.35">
      <c r="U210" s="87">
        <v>42103</v>
      </c>
      <c r="V210" s="86">
        <v>635.48853902099995</v>
      </c>
      <c r="W210" s="86">
        <v>648.47754872400003</v>
      </c>
      <c r="X210" s="86">
        <v>257.36155263900002</v>
      </c>
      <c r="Y210" s="86">
        <v>558</v>
      </c>
      <c r="Z210" s="93">
        <v>443</v>
      </c>
      <c r="AB210" s="91"/>
      <c r="AC210" s="86"/>
      <c r="AD210" s="86"/>
      <c r="AE210" s="89"/>
      <c r="AF210" s="90"/>
    </row>
    <row r="211" spans="21:32" x14ac:dyDescent="0.35">
      <c r="U211" s="87">
        <v>42104</v>
      </c>
      <c r="V211" s="86">
        <v>610.75752945900001</v>
      </c>
      <c r="W211" s="86">
        <v>678.71799360600005</v>
      </c>
      <c r="X211" s="86">
        <v>252.58171422299998</v>
      </c>
      <c r="Y211" s="86">
        <v>532</v>
      </c>
      <c r="Z211" s="93">
        <v>476</v>
      </c>
      <c r="AB211" s="91"/>
      <c r="AC211" s="86"/>
      <c r="AD211" s="86"/>
      <c r="AE211" s="89"/>
      <c r="AF211" s="90"/>
    </row>
    <row r="212" spans="21:32" x14ac:dyDescent="0.35">
      <c r="U212" s="87">
        <v>42105</v>
      </c>
      <c r="V212" s="86">
        <v>615.86906967300001</v>
      </c>
      <c r="W212" s="86">
        <v>672.38246541900003</v>
      </c>
      <c r="X212" s="86">
        <v>250.90633679999999</v>
      </c>
      <c r="Y212" s="86">
        <v>492</v>
      </c>
      <c r="Z212" s="93">
        <v>532</v>
      </c>
      <c r="AB212" s="91"/>
      <c r="AC212" s="86"/>
      <c r="AD212" s="86"/>
      <c r="AE212" s="89"/>
      <c r="AF212" s="90"/>
    </row>
    <row r="213" spans="21:32" x14ac:dyDescent="0.35">
      <c r="U213" s="87">
        <v>42106</v>
      </c>
      <c r="V213" s="86">
        <v>634.75698474599994</v>
      </c>
      <c r="W213" s="86">
        <v>676.171834956</v>
      </c>
      <c r="X213" s="86">
        <v>246.21178440599999</v>
      </c>
      <c r="Y213" s="86">
        <v>458</v>
      </c>
      <c r="Z213" s="93">
        <v>577</v>
      </c>
      <c r="AB213" s="91"/>
      <c r="AC213" s="86"/>
      <c r="AD213" s="86"/>
      <c r="AE213" s="89"/>
      <c r="AF213" s="90"/>
    </row>
    <row r="214" spans="21:32" x14ac:dyDescent="0.35">
      <c r="U214" s="87">
        <v>42107</v>
      </c>
      <c r="V214" s="86">
        <v>623.50886334000006</v>
      </c>
      <c r="W214" s="86">
        <v>676.4766378060001</v>
      </c>
      <c r="X214" s="86">
        <v>237.81096411299998</v>
      </c>
      <c r="Y214" s="86">
        <v>425</v>
      </c>
      <c r="Z214" s="93">
        <v>638</v>
      </c>
      <c r="AB214" s="91"/>
      <c r="AC214" s="86"/>
      <c r="AD214" s="86"/>
      <c r="AE214" s="89"/>
      <c r="AF214" s="90"/>
    </row>
    <row r="215" spans="21:32" x14ac:dyDescent="0.35">
      <c r="U215" s="87">
        <v>42108</v>
      </c>
      <c r="V215" s="86">
        <v>602.85779818799995</v>
      </c>
      <c r="W215" s="86">
        <v>653.52827521500001</v>
      </c>
      <c r="X215" s="86">
        <v>230.21068121699997</v>
      </c>
      <c r="Y215" s="86">
        <v>416</v>
      </c>
      <c r="Z215" s="93">
        <v>701</v>
      </c>
      <c r="AB215" s="91"/>
      <c r="AC215" s="86"/>
      <c r="AD215" s="86"/>
      <c r="AE215" s="89"/>
      <c r="AF215" s="90"/>
    </row>
    <row r="216" spans="21:32" x14ac:dyDescent="0.35">
      <c r="U216" s="87">
        <v>42109</v>
      </c>
      <c r="V216" s="86">
        <v>584.25853856100002</v>
      </c>
      <c r="W216" s="86">
        <v>654.69265688400003</v>
      </c>
      <c r="X216" s="86">
        <v>253.393723542</v>
      </c>
      <c r="Y216" s="86">
        <v>406</v>
      </c>
      <c r="Z216" s="93">
        <v>712</v>
      </c>
      <c r="AB216" s="91"/>
      <c r="AC216" s="86"/>
      <c r="AD216" s="86"/>
      <c r="AE216" s="89"/>
      <c r="AF216" s="90"/>
    </row>
    <row r="217" spans="21:32" x14ac:dyDescent="0.35">
      <c r="U217" s="87">
        <v>42110</v>
      </c>
      <c r="V217" s="86">
        <v>559.13104916700001</v>
      </c>
      <c r="W217" s="86">
        <v>680.76400281299993</v>
      </c>
      <c r="X217" s="86">
        <v>269.48792186999998</v>
      </c>
      <c r="Y217" s="86">
        <v>390</v>
      </c>
      <c r="Z217" s="93">
        <v>718</v>
      </c>
      <c r="AB217" s="91"/>
      <c r="AC217" s="86"/>
      <c r="AD217" s="86"/>
      <c r="AE217" s="89"/>
      <c r="AF217" s="90"/>
    </row>
    <row r="218" spans="21:32" x14ac:dyDescent="0.35">
      <c r="U218" s="87">
        <v>42111</v>
      </c>
      <c r="V218" s="86">
        <v>543.71936119199995</v>
      </c>
      <c r="W218" s="86">
        <v>682.02805937099993</v>
      </c>
      <c r="X218" s="86">
        <v>270.3060438</v>
      </c>
      <c r="Y218" s="86">
        <v>354</v>
      </c>
      <c r="Z218" s="93">
        <v>736</v>
      </c>
      <c r="AB218" s="91"/>
      <c r="AC218" s="86"/>
      <c r="AD218" s="86"/>
      <c r="AE218" s="89"/>
      <c r="AF218" s="90"/>
    </row>
    <row r="219" spans="21:32" x14ac:dyDescent="0.35">
      <c r="U219" s="87">
        <v>42112</v>
      </c>
      <c r="V219" s="86">
        <v>525.63338018999991</v>
      </c>
      <c r="W219" s="86">
        <v>602.89255126499995</v>
      </c>
      <c r="X219" s="86">
        <v>268.49027785499999</v>
      </c>
      <c r="Y219" s="86">
        <v>343</v>
      </c>
      <c r="Z219" s="93">
        <v>767</v>
      </c>
      <c r="AB219" s="91"/>
      <c r="AC219" s="86"/>
      <c r="AD219" s="86"/>
      <c r="AE219" s="89"/>
      <c r="AF219" s="90"/>
    </row>
    <row r="220" spans="21:32" x14ac:dyDescent="0.35">
      <c r="U220" s="87">
        <v>42113</v>
      </c>
      <c r="V220" s="86">
        <v>535.81659030899993</v>
      </c>
      <c r="W220" s="86">
        <v>648.16743566700006</v>
      </c>
      <c r="X220" s="86">
        <v>304.19442949200004</v>
      </c>
      <c r="Y220" s="86">
        <v>330</v>
      </c>
      <c r="Z220" s="93">
        <v>791</v>
      </c>
      <c r="AB220" s="91"/>
      <c r="AC220" s="86"/>
      <c r="AD220" s="86"/>
      <c r="AE220" s="89"/>
      <c r="AF220" s="90"/>
    </row>
    <row r="221" spans="21:32" x14ac:dyDescent="0.35">
      <c r="U221" s="87">
        <v>42114</v>
      </c>
      <c r="V221" s="86">
        <v>526.969870356</v>
      </c>
      <c r="W221" s="86">
        <v>610.15940814300006</v>
      </c>
      <c r="X221" s="86">
        <v>321.98113993499999</v>
      </c>
      <c r="Y221" s="86">
        <v>354</v>
      </c>
      <c r="Z221" s="93">
        <v>793</v>
      </c>
      <c r="AB221" s="91"/>
      <c r="AC221" s="86"/>
      <c r="AD221" s="86"/>
      <c r="AE221" s="89"/>
      <c r="AF221" s="90"/>
    </row>
    <row r="222" spans="21:32" x14ac:dyDescent="0.35">
      <c r="U222" s="87">
        <v>42115</v>
      </c>
      <c r="V222" s="86">
        <v>530.35887870600004</v>
      </c>
      <c r="W222" s="86">
        <v>587.90599326000006</v>
      </c>
      <c r="X222" s="86">
        <v>333.71123505000003</v>
      </c>
      <c r="Y222" s="86">
        <v>386</v>
      </c>
      <c r="Z222" s="93">
        <v>832</v>
      </c>
      <c r="AB222" s="91"/>
      <c r="AC222" s="86"/>
      <c r="AD222" s="86"/>
      <c r="AE222" s="89"/>
      <c r="AF222" s="90"/>
    </row>
    <row r="223" spans="21:32" x14ac:dyDescent="0.35">
      <c r="U223" s="87">
        <v>42116</v>
      </c>
      <c r="V223" s="86">
        <v>540.13427396700001</v>
      </c>
      <c r="W223" s="86">
        <v>578.39793496200002</v>
      </c>
      <c r="X223" s="86">
        <v>380.44965040799997</v>
      </c>
      <c r="Y223" s="86">
        <v>460</v>
      </c>
      <c r="Z223" s="93">
        <v>873</v>
      </c>
      <c r="AB223" s="91"/>
      <c r="AC223" s="86"/>
      <c r="AD223" s="86"/>
      <c r="AE223" s="89"/>
      <c r="AF223" s="90"/>
    </row>
    <row r="224" spans="21:32" x14ac:dyDescent="0.35">
      <c r="U224" s="87">
        <v>42117</v>
      </c>
      <c r="V224" s="86">
        <v>535.95124268400002</v>
      </c>
      <c r="W224" s="86">
        <v>577.70219089500006</v>
      </c>
      <c r="X224" s="86">
        <v>439.07949449100005</v>
      </c>
      <c r="Y224" s="86">
        <v>536</v>
      </c>
      <c r="Z224" s="93">
        <v>907</v>
      </c>
      <c r="AB224" s="91"/>
      <c r="AC224" s="86"/>
      <c r="AD224" s="86"/>
      <c r="AE224" s="89"/>
      <c r="AF224" s="90"/>
    </row>
    <row r="225" spans="21:32" x14ac:dyDescent="0.35">
      <c r="U225" s="87">
        <v>42118</v>
      </c>
      <c r="V225" s="86">
        <v>514.94510994899997</v>
      </c>
      <c r="W225" s="86">
        <v>592.51338382200004</v>
      </c>
      <c r="X225" s="86">
        <v>470.12453538300002</v>
      </c>
      <c r="Y225" s="86">
        <v>589</v>
      </c>
      <c r="Z225" s="93">
        <v>915</v>
      </c>
      <c r="AB225" s="91"/>
      <c r="AC225" s="86"/>
      <c r="AD225" s="86"/>
      <c r="AE225" s="89"/>
      <c r="AF225" s="90"/>
    </row>
    <row r="226" spans="21:32" x14ac:dyDescent="0.35">
      <c r="U226" s="87">
        <v>42119</v>
      </c>
      <c r="V226" s="86">
        <v>521.57842832100005</v>
      </c>
      <c r="W226" s="86">
        <v>583.320751578</v>
      </c>
      <c r="X226" s="86">
        <v>469.44019265099996</v>
      </c>
      <c r="Y226" s="86">
        <v>636</v>
      </c>
      <c r="Z226" s="93">
        <v>925</v>
      </c>
      <c r="AB226" s="91"/>
      <c r="AC226" s="86"/>
      <c r="AD226" s="86"/>
      <c r="AE226" s="89"/>
      <c r="AF226" s="90"/>
    </row>
    <row r="227" spans="21:32" x14ac:dyDescent="0.35">
      <c r="U227" s="87">
        <v>42120</v>
      </c>
      <c r="V227" s="86">
        <v>527.44584723899993</v>
      </c>
      <c r="W227" s="86">
        <v>530.35751021099998</v>
      </c>
      <c r="X227" s="86">
        <v>474.85857176399998</v>
      </c>
      <c r="Y227" s="86">
        <v>676</v>
      </c>
      <c r="Z227" s="93">
        <v>948</v>
      </c>
      <c r="AB227" s="91"/>
      <c r="AC227" s="86"/>
      <c r="AD227" s="86"/>
      <c r="AE227" s="89"/>
      <c r="AF227" s="90"/>
    </row>
    <row r="228" spans="21:32" x14ac:dyDescent="0.35">
      <c r="U228" s="87">
        <v>42121</v>
      </c>
      <c r="V228" s="86">
        <v>513.02344946099993</v>
      </c>
      <c r="W228" s="86">
        <v>465.82518369899998</v>
      </c>
      <c r="X228" s="86">
        <v>478.23393692100001</v>
      </c>
      <c r="Y228" s="86">
        <v>709</v>
      </c>
      <c r="Z228" s="93">
        <v>976</v>
      </c>
      <c r="AB228" s="91"/>
      <c r="AC228" s="86"/>
      <c r="AD228" s="86"/>
      <c r="AE228" s="89"/>
      <c r="AF228" s="90"/>
    </row>
    <row r="229" spans="21:32" x14ac:dyDescent="0.35">
      <c r="U229" s="87">
        <v>42122</v>
      </c>
      <c r="V229" s="86">
        <v>488.52683830800004</v>
      </c>
      <c r="W229" s="86">
        <v>421.036091865</v>
      </c>
      <c r="X229" s="86">
        <v>456.35780657700008</v>
      </c>
      <c r="Y229" s="86">
        <v>732</v>
      </c>
      <c r="Z229" s="94">
        <v>1007</v>
      </c>
      <c r="AB229" s="91"/>
      <c r="AC229" s="86"/>
      <c r="AD229" s="86"/>
      <c r="AE229" s="89"/>
      <c r="AF229" s="90"/>
    </row>
    <row r="230" spans="21:32" x14ac:dyDescent="0.35">
      <c r="U230" s="87">
        <v>42123</v>
      </c>
      <c r="V230" s="86">
        <v>481.47657563999991</v>
      </c>
      <c r="W230" s="86">
        <v>394.53457108799995</v>
      </c>
      <c r="X230" s="86">
        <v>447.77418567000001</v>
      </c>
      <c r="Y230" s="86">
        <v>739</v>
      </c>
      <c r="Z230" s="94">
        <v>1018</v>
      </c>
      <c r="AB230" s="91"/>
      <c r="AC230" s="86"/>
      <c r="AD230" s="86"/>
      <c r="AE230" s="89"/>
      <c r="AF230" s="90"/>
    </row>
    <row r="231" spans="21:32" x14ac:dyDescent="0.35">
      <c r="U231" s="87">
        <v>42124</v>
      </c>
      <c r="V231" s="86">
        <v>468.00077110799998</v>
      </c>
      <c r="W231" s="86">
        <v>417.42074495099996</v>
      </c>
      <c r="X231" s="86">
        <v>442.56693683100002</v>
      </c>
      <c r="Y231" s="86">
        <v>754</v>
      </c>
      <c r="Z231" s="93">
        <v>999</v>
      </c>
      <c r="AB231" s="91"/>
      <c r="AC231" s="86"/>
      <c r="AD231" s="86"/>
      <c r="AE231" s="89"/>
      <c r="AF231" s="90"/>
    </row>
    <row r="232" spans="21:32" x14ac:dyDescent="0.35">
      <c r="U232" s="87">
        <v>42125</v>
      </c>
      <c r="V232" s="86">
        <v>457.54567055999996</v>
      </c>
      <c r="W232" s="86">
        <v>465.08160619799997</v>
      </c>
      <c r="X232" s="86">
        <v>404.72855386200001</v>
      </c>
      <c r="Y232" s="86">
        <v>756</v>
      </c>
      <c r="Z232" s="93">
        <v>998</v>
      </c>
      <c r="AB232" s="91"/>
      <c r="AC232" s="86"/>
      <c r="AD232" s="86"/>
      <c r="AE232" s="89"/>
      <c r="AF232" s="90"/>
    </row>
    <row r="233" spans="21:32" x14ac:dyDescent="0.35">
      <c r="U233" s="87">
        <v>42126</v>
      </c>
      <c r="V233" s="86">
        <v>453.44564782199996</v>
      </c>
      <c r="W233" s="86">
        <v>478.05747648899995</v>
      </c>
      <c r="X233" s="86">
        <v>394.821526866</v>
      </c>
      <c r="Y233" s="86">
        <v>764</v>
      </c>
      <c r="Z233" s="94">
        <v>1006</v>
      </c>
      <c r="AB233" s="91"/>
      <c r="AC233" s="86"/>
      <c r="AD233" s="86"/>
      <c r="AE233" s="89"/>
      <c r="AF233" s="90"/>
    </row>
    <row r="234" spans="21:32" x14ac:dyDescent="0.35">
      <c r="U234" s="87">
        <v>42127</v>
      </c>
      <c r="V234" s="86">
        <v>457.63574961599994</v>
      </c>
      <c r="W234" s="86">
        <v>461.82102071100002</v>
      </c>
      <c r="X234" s="86">
        <v>362.12715022500004</v>
      </c>
      <c r="Y234" s="86">
        <v>761</v>
      </c>
      <c r="Z234" s="93">
        <v>983</v>
      </c>
      <c r="AB234" s="91"/>
      <c r="AC234" s="86"/>
      <c r="AD234" s="86"/>
      <c r="AE234" s="89"/>
      <c r="AF234" s="90"/>
    </row>
    <row r="235" spans="21:32" x14ac:dyDescent="0.35">
      <c r="U235" s="87">
        <v>42128</v>
      </c>
      <c r="V235" s="86">
        <v>469.82577288299996</v>
      </c>
      <c r="W235" s="86">
        <v>468.40616898899998</v>
      </c>
      <c r="X235" s="86">
        <v>331.64611964400007</v>
      </c>
      <c r="Y235" s="86">
        <v>756</v>
      </c>
      <c r="Z235" s="93">
        <v>973</v>
      </c>
      <c r="AB235" s="91"/>
      <c r="AC235" s="86"/>
      <c r="AD235" s="86"/>
      <c r="AE235" s="89"/>
      <c r="AF235" s="90"/>
    </row>
    <row r="236" spans="21:32" x14ac:dyDescent="0.35">
      <c r="U236" s="87">
        <v>42129</v>
      </c>
      <c r="V236" s="86">
        <v>468.82600651499996</v>
      </c>
      <c r="W236" s="86">
        <v>474.35763293700001</v>
      </c>
      <c r="X236" s="86">
        <v>316.988076234</v>
      </c>
      <c r="Y236" s="86">
        <v>762</v>
      </c>
      <c r="Z236" s="93">
        <v>957</v>
      </c>
      <c r="AB236" s="91"/>
      <c r="AC236" s="86"/>
      <c r="AD236" s="86"/>
      <c r="AE236" s="89"/>
      <c r="AF236" s="90"/>
    </row>
    <row r="237" spans="21:32" x14ac:dyDescent="0.35">
      <c r="U237" s="87">
        <v>42130</v>
      </c>
      <c r="V237" s="86">
        <v>467.67234662999988</v>
      </c>
      <c r="W237" s="86">
        <v>484.20581325300003</v>
      </c>
      <c r="X237" s="86">
        <v>333.54642324000002</v>
      </c>
      <c r="Y237" s="86">
        <v>763</v>
      </c>
      <c r="Z237" s="93">
        <v>968</v>
      </c>
      <c r="AB237" s="91"/>
      <c r="AC237" s="86"/>
      <c r="AD237" s="86"/>
      <c r="AE237" s="89"/>
      <c r="AF237" s="90"/>
    </row>
    <row r="238" spans="21:32" x14ac:dyDescent="0.35">
      <c r="U238" s="87">
        <v>42131</v>
      </c>
      <c r="V238" s="86">
        <v>460.71358173299996</v>
      </c>
      <c r="W238" s="86">
        <v>485.58605015399996</v>
      </c>
      <c r="X238" s="86">
        <v>349.24902209700002</v>
      </c>
      <c r="Y238" s="86">
        <v>751</v>
      </c>
      <c r="Z238" s="93">
        <v>968</v>
      </c>
      <c r="AB238" s="91"/>
      <c r="AC238" s="86"/>
      <c r="AD238" s="86"/>
      <c r="AE238" s="89"/>
      <c r="AF238" s="90"/>
    </row>
    <row r="239" spans="21:32" x14ac:dyDescent="0.35">
      <c r="U239" s="87">
        <v>42132</v>
      </c>
      <c r="V239" s="86">
        <v>455.31681600600001</v>
      </c>
      <c r="W239" s="86">
        <v>499.54261046700003</v>
      </c>
      <c r="X239" s="86">
        <v>366.29105168700005</v>
      </c>
      <c r="Y239" s="86">
        <v>730</v>
      </c>
      <c r="Z239" s="93">
        <v>958</v>
      </c>
      <c r="AB239" s="91"/>
      <c r="AC239" s="86"/>
      <c r="AD239" s="86"/>
      <c r="AE239" s="89"/>
      <c r="AF239" s="90"/>
    </row>
    <row r="240" spans="21:32" x14ac:dyDescent="0.35">
      <c r="U240" s="87">
        <v>42133</v>
      </c>
      <c r="V240" s="86">
        <v>458.772349674</v>
      </c>
      <c r="W240" s="86">
        <v>485.86838978399999</v>
      </c>
      <c r="X240" s="86">
        <v>375.19001792400002</v>
      </c>
      <c r="Y240" s="86">
        <v>714</v>
      </c>
      <c r="Z240" s="93">
        <v>962</v>
      </c>
      <c r="AB240" s="91"/>
      <c r="AC240" s="86"/>
      <c r="AD240" s="86"/>
      <c r="AE240" s="89"/>
      <c r="AF240" s="90"/>
    </row>
    <row r="241" spans="21:32" x14ac:dyDescent="0.35">
      <c r="U241" s="87">
        <v>42134</v>
      </c>
      <c r="V241" s="86">
        <v>465.66968760600002</v>
      </c>
      <c r="W241" s="86">
        <v>455.72023903200005</v>
      </c>
      <c r="X241" s="86">
        <v>386.55156836100002</v>
      </c>
      <c r="Y241" s="86">
        <v>683</v>
      </c>
      <c r="Z241" s="93">
        <v>980</v>
      </c>
      <c r="AB241" s="91"/>
      <c r="AC241" s="86"/>
      <c r="AD241" s="86"/>
      <c r="AE241" s="89"/>
      <c r="AF241" s="90"/>
    </row>
    <row r="242" spans="21:32" x14ac:dyDescent="0.35">
      <c r="U242" s="87">
        <v>42135</v>
      </c>
      <c r="V242" s="86">
        <v>466.66277276100004</v>
      </c>
      <c r="W242" s="86">
        <v>438.301757904</v>
      </c>
      <c r="X242" s="86">
        <v>391.88607756300001</v>
      </c>
      <c r="Y242" s="86">
        <v>652</v>
      </c>
      <c r="Z242" s="94">
        <v>1009</v>
      </c>
      <c r="AB242" s="91"/>
      <c r="AC242" s="86"/>
      <c r="AD242" s="86"/>
      <c r="AE242" s="89"/>
      <c r="AF242" s="90"/>
    </row>
    <row r="243" spans="21:32" x14ac:dyDescent="0.35">
      <c r="U243" s="87">
        <v>42136</v>
      </c>
      <c r="V243" s="86">
        <v>468.80097891299999</v>
      </c>
      <c r="W243" s="86">
        <v>426.11315725800006</v>
      </c>
      <c r="X243" s="86">
        <v>402.70699826100002</v>
      </c>
      <c r="Y243" s="86">
        <v>639</v>
      </c>
      <c r="Z243" s="94">
        <v>1029</v>
      </c>
      <c r="AB243" s="91"/>
      <c r="AC243" s="86"/>
      <c r="AD243" s="86"/>
      <c r="AE243" s="89"/>
      <c r="AF243" s="90"/>
    </row>
    <row r="244" spans="21:32" x14ac:dyDescent="0.35">
      <c r="U244" s="87">
        <v>42137</v>
      </c>
      <c r="V244" s="86">
        <v>464.30214836699997</v>
      </c>
      <c r="W244" s="86">
        <v>409.72456547700006</v>
      </c>
      <c r="X244" s="86">
        <v>399.09675462900003</v>
      </c>
      <c r="Y244" s="86">
        <v>643</v>
      </c>
      <c r="Z244" s="94">
        <v>1025</v>
      </c>
      <c r="AB244" s="91"/>
      <c r="AC244" s="86"/>
      <c r="AD244" s="86"/>
      <c r="AE244" s="89"/>
      <c r="AF244" s="90"/>
    </row>
    <row r="245" spans="21:32" x14ac:dyDescent="0.35">
      <c r="U245" s="87">
        <v>42138</v>
      </c>
      <c r="V245" s="86">
        <v>465.07110798600002</v>
      </c>
      <c r="W245" s="86">
        <v>409.16893995300006</v>
      </c>
      <c r="X245" s="86">
        <v>403.56140321100003</v>
      </c>
      <c r="Y245" s="86">
        <v>653</v>
      </c>
      <c r="Z245" s="94">
        <v>1009</v>
      </c>
      <c r="AB245" s="91"/>
      <c r="AC245" s="86"/>
      <c r="AD245" s="86"/>
      <c r="AE245" s="89"/>
      <c r="AF245" s="90"/>
    </row>
    <row r="246" spans="21:32" x14ac:dyDescent="0.35">
      <c r="U246" s="87">
        <v>42139</v>
      </c>
      <c r="V246" s="86">
        <v>468.50086530900001</v>
      </c>
      <c r="W246" s="86">
        <v>411.879454248</v>
      </c>
      <c r="X246" s="86">
        <v>389.48713186799995</v>
      </c>
      <c r="Y246" s="86">
        <v>655</v>
      </c>
      <c r="Z246" s="93">
        <v>978</v>
      </c>
      <c r="AB246" s="91"/>
      <c r="AC246" s="86"/>
      <c r="AD246" s="86"/>
      <c r="AE246" s="89"/>
      <c r="AF246" s="90"/>
    </row>
    <row r="247" spans="21:32" x14ac:dyDescent="0.35">
      <c r="U247" s="87">
        <v>42140</v>
      </c>
      <c r="V247" s="86">
        <v>465.878143572</v>
      </c>
      <c r="W247" s="86">
        <v>403.41324705</v>
      </c>
      <c r="X247" s="86">
        <v>383.64610569900009</v>
      </c>
      <c r="Y247" s="86">
        <v>654</v>
      </c>
      <c r="Z247" s="93">
        <v>950</v>
      </c>
      <c r="AB247" s="91"/>
      <c r="AC247" s="86"/>
      <c r="AD247" s="86"/>
      <c r="AE247" s="89"/>
      <c r="AF247" s="90"/>
    </row>
    <row r="248" spans="21:32" x14ac:dyDescent="0.35">
      <c r="U248" s="87">
        <v>42141</v>
      </c>
      <c r="V248" s="86">
        <v>467.95651854599998</v>
      </c>
      <c r="W248" s="86">
        <v>401.42388609600005</v>
      </c>
      <c r="X248" s="86">
        <v>357.23409649199999</v>
      </c>
      <c r="Y248" s="86">
        <v>666</v>
      </c>
      <c r="Z248" s="93">
        <v>939</v>
      </c>
      <c r="AB248" s="91"/>
      <c r="AC248" s="86"/>
      <c r="AD248" s="86"/>
      <c r="AE248" s="89"/>
      <c r="AF248" s="90"/>
    </row>
    <row r="249" spans="21:32" x14ac:dyDescent="0.35">
      <c r="U249" s="87">
        <v>42142</v>
      </c>
      <c r="V249" s="86">
        <v>464.11600179900006</v>
      </c>
      <c r="W249" s="86">
        <v>397.14521835599999</v>
      </c>
      <c r="X249" s="86">
        <v>359.88448452000006</v>
      </c>
      <c r="Y249" s="86">
        <v>655</v>
      </c>
      <c r="Z249" s="93">
        <v>933</v>
      </c>
      <c r="AB249" s="91"/>
      <c r="AC249" s="86"/>
      <c r="AD249" s="86"/>
      <c r="AE249" s="89"/>
      <c r="AF249" s="90"/>
    </row>
    <row r="250" spans="21:32" x14ac:dyDescent="0.35">
      <c r="U250" s="87">
        <v>42143</v>
      </c>
      <c r="V250" s="86">
        <v>452.49736058100007</v>
      </c>
      <c r="W250" s="86">
        <v>391.401616569</v>
      </c>
      <c r="X250" s="86">
        <v>347.91398310300002</v>
      </c>
      <c r="Y250" s="86">
        <v>648</v>
      </c>
      <c r="Z250" s="93">
        <v>937</v>
      </c>
      <c r="AB250" s="91"/>
      <c r="AC250" s="86"/>
      <c r="AD250" s="86"/>
      <c r="AE250" s="89"/>
      <c r="AF250" s="90"/>
    </row>
    <row r="251" spans="21:32" x14ac:dyDescent="0.35">
      <c r="U251" s="87">
        <v>42144</v>
      </c>
      <c r="V251" s="86">
        <v>435.955457835</v>
      </c>
      <c r="W251" s="86">
        <v>380.61666241200004</v>
      </c>
      <c r="X251" s="86">
        <v>339.31036496400003</v>
      </c>
      <c r="Y251" s="86">
        <v>638</v>
      </c>
      <c r="Z251" s="93">
        <v>934</v>
      </c>
      <c r="AB251" s="91"/>
      <c r="AC251" s="86"/>
      <c r="AD251" s="86"/>
      <c r="AE251" s="89"/>
      <c r="AF251" s="90"/>
    </row>
    <row r="252" spans="21:32" x14ac:dyDescent="0.35">
      <c r="U252" s="87">
        <v>42145</v>
      </c>
      <c r="V252" s="86">
        <v>431.534290752</v>
      </c>
      <c r="W252" s="86">
        <v>375.02392383</v>
      </c>
      <c r="X252" s="86">
        <v>379.846780884</v>
      </c>
      <c r="Y252" s="86">
        <v>629</v>
      </c>
      <c r="Z252" s="93">
        <v>929</v>
      </c>
      <c r="AB252" s="91"/>
      <c r="AC252" s="86"/>
      <c r="AD252" s="86"/>
      <c r="AE252" s="89"/>
      <c r="AF252" s="90"/>
    </row>
    <row r="253" spans="21:32" x14ac:dyDescent="0.35">
      <c r="U253" s="87">
        <v>42146</v>
      </c>
      <c r="V253" s="86">
        <v>431.09620551000006</v>
      </c>
      <c r="W253" s="86">
        <v>384.90075642300002</v>
      </c>
      <c r="X253" s="86">
        <v>384.46617709499998</v>
      </c>
      <c r="Y253" s="86">
        <v>640</v>
      </c>
      <c r="Z253" s="93">
        <v>882</v>
      </c>
      <c r="AB253" s="91"/>
      <c r="AC253" s="86"/>
      <c r="AD253" s="86"/>
      <c r="AE253" s="89"/>
      <c r="AF253" s="90"/>
    </row>
    <row r="254" spans="21:32" x14ac:dyDescent="0.35">
      <c r="U254" s="87">
        <v>42147</v>
      </c>
      <c r="V254" s="86">
        <v>442.30396417200006</v>
      </c>
      <c r="W254" s="86">
        <v>390.67833269099998</v>
      </c>
      <c r="X254" s="86">
        <v>390.46841020799997</v>
      </c>
      <c r="Y254" s="86">
        <v>653</v>
      </c>
      <c r="Z254" s="93">
        <v>887</v>
      </c>
      <c r="AB254" s="91"/>
      <c r="AC254" s="86"/>
      <c r="AD254" s="86"/>
      <c r="AE254" s="89"/>
      <c r="AF254" s="90"/>
    </row>
    <row r="255" spans="21:32" x14ac:dyDescent="0.35">
      <c r="U255" s="87">
        <v>42148</v>
      </c>
      <c r="V255" s="86">
        <v>444.35799444300005</v>
      </c>
      <c r="W255" s="86">
        <v>393.77338766400004</v>
      </c>
      <c r="X255" s="86">
        <v>420.34337643600003</v>
      </c>
      <c r="Y255" s="86">
        <v>683</v>
      </c>
      <c r="Z255" s="93">
        <v>922</v>
      </c>
      <c r="AB255" s="91"/>
      <c r="AC255" s="86"/>
      <c r="AD255" s="86"/>
      <c r="AE255" s="89"/>
      <c r="AF255" s="90"/>
    </row>
    <row r="256" spans="21:32" x14ac:dyDescent="0.35">
      <c r="U256" s="87">
        <v>42149</v>
      </c>
      <c r="V256" s="86">
        <v>443.88279318000008</v>
      </c>
      <c r="W256" s="86">
        <v>394.29454032000007</v>
      </c>
      <c r="X256" s="86">
        <v>398.09741410800001</v>
      </c>
      <c r="Y256" s="86">
        <v>703</v>
      </c>
      <c r="Z256" s="93">
        <v>947</v>
      </c>
      <c r="AB256" s="91"/>
      <c r="AC256" s="86"/>
      <c r="AD256" s="86"/>
      <c r="AE256" s="89"/>
      <c r="AF256" s="90"/>
    </row>
    <row r="257" spans="21:32" x14ac:dyDescent="0.35">
      <c r="U257" s="87">
        <v>42150</v>
      </c>
      <c r="V257" s="86">
        <v>444.24489825899997</v>
      </c>
      <c r="W257" s="86">
        <v>395.08579455</v>
      </c>
      <c r="X257" s="86">
        <v>384.43120305000008</v>
      </c>
      <c r="Y257" s="86">
        <v>728</v>
      </c>
      <c r="Z257" s="93">
        <v>971</v>
      </c>
      <c r="AB257" s="91"/>
      <c r="AC257" s="86"/>
      <c r="AD257" s="86"/>
      <c r="AE257" s="89"/>
      <c r="AF257" s="90"/>
    </row>
    <row r="258" spans="21:32" x14ac:dyDescent="0.35">
      <c r="U258" s="87">
        <v>42151</v>
      </c>
      <c r="V258" s="86">
        <v>439.24480412999998</v>
      </c>
      <c r="W258" s="86">
        <v>411.87156031499995</v>
      </c>
      <c r="X258" s="86">
        <v>425.819253264</v>
      </c>
      <c r="Y258" s="86">
        <v>776</v>
      </c>
      <c r="Z258" s="93">
        <v>996</v>
      </c>
      <c r="AB258" s="91"/>
      <c r="AC258" s="86"/>
      <c r="AD258" s="86"/>
      <c r="AE258" s="89"/>
      <c r="AF258" s="90"/>
    </row>
    <row r="259" spans="21:32" x14ac:dyDescent="0.35">
      <c r="U259" s="87">
        <v>42152</v>
      </c>
      <c r="V259" s="86">
        <v>434.88268814100002</v>
      </c>
      <c r="W259" s="86">
        <v>442.15654085099993</v>
      </c>
      <c r="X259" s="86">
        <v>462.53017742400004</v>
      </c>
      <c r="Y259" s="86">
        <v>794</v>
      </c>
      <c r="Z259" s="93">
        <v>995</v>
      </c>
      <c r="AB259" s="91"/>
      <c r="AC259" s="86"/>
      <c r="AD259" s="86"/>
      <c r="AE259" s="89"/>
      <c r="AF259" s="90"/>
    </row>
    <row r="260" spans="21:32" x14ac:dyDescent="0.35">
      <c r="U260" s="87">
        <v>42153</v>
      </c>
      <c r="V260" s="86">
        <v>439.100470734</v>
      </c>
      <c r="W260" s="86">
        <v>472.13438070299998</v>
      </c>
      <c r="X260" s="86">
        <v>477.80130501300005</v>
      </c>
      <c r="Y260" s="86">
        <v>805</v>
      </c>
      <c r="Z260" s="93">
        <v>983</v>
      </c>
      <c r="AB260" s="91"/>
      <c r="AC260" s="86"/>
      <c r="AD260" s="86"/>
      <c r="AE260" s="89"/>
      <c r="AF260" s="90"/>
    </row>
    <row r="261" spans="21:32" x14ac:dyDescent="0.35">
      <c r="U261" s="87">
        <v>42154</v>
      </c>
      <c r="V261" s="86">
        <v>442.07703189599999</v>
      </c>
      <c r="W261" s="86">
        <v>482.40146101199997</v>
      </c>
      <c r="X261" s="86">
        <v>474.92603991599998</v>
      </c>
      <c r="Y261" s="86">
        <v>811</v>
      </c>
      <c r="Z261" s="93">
        <v>985</v>
      </c>
      <c r="AB261" s="91"/>
      <c r="AC261" s="86"/>
      <c r="AD261" s="86"/>
      <c r="AE261" s="89"/>
      <c r="AF261" s="90"/>
    </row>
    <row r="262" spans="21:32" x14ac:dyDescent="0.35">
      <c r="U262" s="87">
        <v>42155</v>
      </c>
      <c r="V262" s="86">
        <v>462.15119405399997</v>
      </c>
      <c r="W262" s="86">
        <v>484.66313926499998</v>
      </c>
      <c r="X262" s="86">
        <v>447.06943278599999</v>
      </c>
      <c r="Y262" s="86">
        <v>837</v>
      </c>
      <c r="Z262" s="94">
        <v>1001</v>
      </c>
      <c r="AB262" s="91"/>
      <c r="AC262" s="86"/>
      <c r="AD262" s="86"/>
      <c r="AE262" s="89"/>
      <c r="AF262" s="90"/>
    </row>
    <row r="263" spans="21:32" x14ac:dyDescent="0.35">
      <c r="U263" s="87">
        <v>42156</v>
      </c>
      <c r="V263" s="86">
        <v>489.89000096699999</v>
      </c>
      <c r="W263" s="86">
        <v>496.52161967100005</v>
      </c>
      <c r="X263" s="86">
        <v>432.95148706200007</v>
      </c>
      <c r="Y263" s="86">
        <v>858</v>
      </c>
      <c r="Z263" s="94">
        <v>1025</v>
      </c>
      <c r="AB263" s="91"/>
      <c r="AC263" s="86"/>
      <c r="AD263" s="86"/>
      <c r="AE263" s="89"/>
      <c r="AF263" s="90"/>
    </row>
    <row r="264" spans="21:32" x14ac:dyDescent="0.35">
      <c r="U264" s="87">
        <v>42157</v>
      </c>
      <c r="V264" s="86">
        <v>488.25983214600001</v>
      </c>
      <c r="W264" s="86">
        <v>492.99475649099998</v>
      </c>
      <c r="X264" s="86">
        <v>428.80353193800005</v>
      </c>
      <c r="Y264" s="86">
        <v>882</v>
      </c>
      <c r="Z264" s="94">
        <v>1046</v>
      </c>
      <c r="AB264" s="91"/>
      <c r="AC264" s="86"/>
      <c r="AD264" s="86"/>
      <c r="AE264" s="89"/>
      <c r="AF264" s="90"/>
    </row>
    <row r="265" spans="21:32" x14ac:dyDescent="0.35">
      <c r="U265" s="87">
        <v>42158</v>
      </c>
      <c r="V265" s="86">
        <v>462.05548031400002</v>
      </c>
      <c r="W265" s="86">
        <v>492.65447162999999</v>
      </c>
      <c r="X265" s="86">
        <v>430.48971540299999</v>
      </c>
      <c r="Y265" s="86">
        <v>928</v>
      </c>
      <c r="Z265" s="94">
        <v>1056</v>
      </c>
      <c r="AB265" s="91"/>
      <c r="AC265" s="86"/>
      <c r="AD265" s="86"/>
      <c r="AE265" s="89"/>
      <c r="AF265" s="90"/>
    </row>
    <row r="266" spans="21:32" x14ac:dyDescent="0.35">
      <c r="U266" s="87">
        <v>42159</v>
      </c>
      <c r="V266" s="86">
        <v>443.51934127500004</v>
      </c>
      <c r="W266" s="86">
        <v>515.25755274900007</v>
      </c>
      <c r="X266" s="86">
        <v>436.18019921700005</v>
      </c>
      <c r="Y266" s="86">
        <v>953</v>
      </c>
      <c r="Z266" s="94">
        <v>1051</v>
      </c>
      <c r="AB266" s="91"/>
      <c r="AC266" s="86"/>
      <c r="AD266" s="86"/>
      <c r="AE266" s="89"/>
      <c r="AF266" s="90"/>
    </row>
    <row r="267" spans="21:32" x14ac:dyDescent="0.35">
      <c r="U267" s="87">
        <v>42160</v>
      </c>
      <c r="V267" s="86">
        <v>430.05323766600003</v>
      </c>
      <c r="W267" s="86">
        <v>540.75895617600008</v>
      </c>
      <c r="X267" s="86">
        <v>419.08004546400002</v>
      </c>
      <c r="Y267" s="86">
        <v>947</v>
      </c>
      <c r="Z267" s="94">
        <v>1057</v>
      </c>
      <c r="AB267" s="91"/>
      <c r="AC267" s="86"/>
      <c r="AD267" s="86"/>
      <c r="AE267" s="89"/>
      <c r="AF267" s="90"/>
    </row>
    <row r="268" spans="21:32" x14ac:dyDescent="0.35">
      <c r="U268" s="87">
        <v>42161</v>
      </c>
      <c r="V268" s="86">
        <v>435.24876450600004</v>
      </c>
      <c r="W268" s="86">
        <v>527.96156888100006</v>
      </c>
      <c r="X268" s="86">
        <v>404.17774527300003</v>
      </c>
      <c r="Y268" s="86">
        <v>932</v>
      </c>
      <c r="Z268" s="94">
        <v>1053</v>
      </c>
      <c r="AB268" s="91"/>
      <c r="AC268" s="86"/>
      <c r="AD268" s="86"/>
      <c r="AE268" s="89"/>
      <c r="AF268" s="90"/>
    </row>
    <row r="269" spans="21:32" x14ac:dyDescent="0.35">
      <c r="U269" s="87">
        <v>42162</v>
      </c>
      <c r="V269" s="86">
        <v>441.48484258500002</v>
      </c>
      <c r="W269" s="86">
        <v>513.71509538999999</v>
      </c>
      <c r="X269" s="86">
        <v>387.46853738700003</v>
      </c>
      <c r="Y269" s="86">
        <v>923</v>
      </c>
      <c r="Z269" s="94">
        <v>1065</v>
      </c>
      <c r="AB269" s="91"/>
      <c r="AC269" s="86"/>
      <c r="AD269" s="86"/>
      <c r="AE269" s="89"/>
      <c r="AF269" s="90"/>
    </row>
    <row r="270" spans="21:32" x14ac:dyDescent="0.35">
      <c r="U270" s="87">
        <v>42163</v>
      </c>
      <c r="V270" s="86">
        <v>424.24688459399999</v>
      </c>
      <c r="W270" s="86">
        <v>496.62258446999999</v>
      </c>
      <c r="X270" s="86">
        <v>378.91985360400002</v>
      </c>
      <c r="Y270" s="86">
        <v>910</v>
      </c>
      <c r="Z270" s="94">
        <v>1089</v>
      </c>
      <c r="AB270" s="91"/>
      <c r="AC270" s="86"/>
      <c r="AD270" s="86"/>
      <c r="AE270" s="89"/>
      <c r="AF270" s="90"/>
    </row>
    <row r="271" spans="21:32" x14ac:dyDescent="0.35">
      <c r="U271" s="87">
        <v>42164</v>
      </c>
      <c r="V271" s="86">
        <v>426.58796410799994</v>
      </c>
      <c r="W271" s="86">
        <v>470.23951732800003</v>
      </c>
      <c r="X271" s="86">
        <v>367.30660992000003</v>
      </c>
      <c r="Y271" s="86">
        <v>917</v>
      </c>
      <c r="Z271" s="94">
        <v>1111</v>
      </c>
      <c r="AB271" s="91"/>
      <c r="AC271" s="86"/>
      <c r="AD271" s="86"/>
      <c r="AE271" s="89"/>
      <c r="AF271" s="90"/>
    </row>
    <row r="272" spans="21:32" x14ac:dyDescent="0.35">
      <c r="U272" s="87">
        <v>42165</v>
      </c>
      <c r="V272" s="86">
        <v>421.86006042599996</v>
      </c>
      <c r="W272" s="86">
        <v>447.86654862</v>
      </c>
      <c r="X272" s="86">
        <v>379.721338764</v>
      </c>
      <c r="Y272" s="86">
        <v>916</v>
      </c>
      <c r="Z272" s="94">
        <v>1100</v>
      </c>
      <c r="AB272" s="91"/>
      <c r="AC272" s="86"/>
      <c r="AD272" s="86"/>
      <c r="AE272" s="89"/>
      <c r="AF272" s="90"/>
    </row>
    <row r="273" spans="21:32" x14ac:dyDescent="0.35">
      <c r="U273" s="87">
        <v>42166</v>
      </c>
      <c r="V273" s="86">
        <v>406.854932088</v>
      </c>
      <c r="W273" s="86">
        <v>460.68055389899996</v>
      </c>
      <c r="X273" s="86">
        <v>393.45128606999998</v>
      </c>
      <c r="Y273" s="86">
        <v>908</v>
      </c>
      <c r="Z273" s="94">
        <v>1078</v>
      </c>
      <c r="AB273" s="91"/>
      <c r="AC273" s="86"/>
      <c r="AD273" s="86"/>
      <c r="AE273" s="89"/>
      <c r="AF273" s="90"/>
    </row>
    <row r="274" spans="21:32" x14ac:dyDescent="0.35">
      <c r="U274" s="87">
        <v>42167</v>
      </c>
      <c r="V274" s="86">
        <v>399.73231160700004</v>
      </c>
      <c r="W274" s="86">
        <v>466.33380451200003</v>
      </c>
      <c r="X274" s="86">
        <v>399.40606723499997</v>
      </c>
      <c r="Y274" s="86">
        <v>879</v>
      </c>
      <c r="Z274" s="94">
        <v>1064</v>
      </c>
      <c r="AB274" s="91"/>
      <c r="AC274" s="86"/>
      <c r="AD274" s="86"/>
      <c r="AE274" s="89"/>
      <c r="AF274" s="90"/>
    </row>
    <row r="275" spans="21:32" x14ac:dyDescent="0.35">
      <c r="U275" s="87">
        <v>42168</v>
      </c>
      <c r="V275" s="86">
        <v>415.02516250799994</v>
      </c>
      <c r="W275" s="86">
        <v>474.03094049099997</v>
      </c>
      <c r="X275" s="86">
        <v>384.232570581</v>
      </c>
      <c r="Y275" s="88">
        <v>842</v>
      </c>
      <c r="Z275" s="94">
        <v>1067</v>
      </c>
      <c r="AB275" s="91"/>
      <c r="AC275" s="86"/>
      <c r="AD275" s="86"/>
      <c r="AE275" s="89"/>
      <c r="AF275" s="90"/>
    </row>
    <row r="276" spans="21:32" x14ac:dyDescent="0.35">
      <c r="U276" s="87">
        <v>42169</v>
      </c>
      <c r="V276" s="86">
        <v>444.16501191000003</v>
      </c>
      <c r="W276" s="86">
        <v>457.44266989799996</v>
      </c>
      <c r="X276" s="86">
        <v>408.13625595600007</v>
      </c>
      <c r="Y276" s="88">
        <v>789</v>
      </c>
      <c r="Z276" s="94">
        <v>1067</v>
      </c>
      <c r="AB276" s="91"/>
      <c r="AC276" s="86"/>
      <c r="AD276" s="86"/>
      <c r="AE276" s="89"/>
      <c r="AF276" s="90"/>
    </row>
    <row r="277" spans="21:32" x14ac:dyDescent="0.35">
      <c r="U277" s="87">
        <v>42170</v>
      </c>
      <c r="V277" s="86">
        <v>458.26234539300003</v>
      </c>
      <c r="W277" s="86">
        <v>495.53393660699999</v>
      </c>
      <c r="X277" s="86">
        <v>448.10815890000003</v>
      </c>
      <c r="Y277" s="88">
        <v>756</v>
      </c>
      <c r="Z277" s="94">
        <v>1085</v>
      </c>
      <c r="AB277" s="91"/>
      <c r="AC277" s="86"/>
      <c r="AD277" s="86"/>
      <c r="AE277" s="89"/>
      <c r="AF277" s="90"/>
    </row>
    <row r="278" spans="21:32" x14ac:dyDescent="0.35">
      <c r="U278" s="87">
        <v>42171</v>
      </c>
      <c r="V278" s="86">
        <v>474.28630323900001</v>
      </c>
      <c r="W278" s="86">
        <v>539.48720451899999</v>
      </c>
      <c r="X278" s="86">
        <v>460.33990038599995</v>
      </c>
      <c r="Y278" s="88">
        <v>749</v>
      </c>
      <c r="Z278" s="94">
        <v>1100</v>
      </c>
      <c r="AB278" s="91"/>
      <c r="AC278" s="86"/>
      <c r="AD278" s="86"/>
      <c r="AE278" s="89"/>
      <c r="AF278" s="90"/>
    </row>
    <row r="279" spans="21:32" x14ac:dyDescent="0.35">
      <c r="U279" s="87">
        <v>42172</v>
      </c>
      <c r="V279" s="86">
        <v>486.66199607699997</v>
      </c>
      <c r="W279" s="86">
        <v>571.20420816900003</v>
      </c>
      <c r="X279" s="86">
        <v>497.20318263299998</v>
      </c>
      <c r="Y279" s="88">
        <v>756</v>
      </c>
      <c r="Z279" s="94">
        <v>1105</v>
      </c>
      <c r="AB279" s="91"/>
      <c r="AC279" s="86"/>
      <c r="AD279" s="86"/>
      <c r="AE279" s="89"/>
      <c r="AF279" s="90"/>
    </row>
    <row r="280" spans="21:32" x14ac:dyDescent="0.35">
      <c r="U280" s="87">
        <v>42173</v>
      </c>
      <c r="V280" s="86">
        <v>490.73164492199993</v>
      </c>
      <c r="W280" s="86">
        <v>604.79511345900005</v>
      </c>
      <c r="X280" s="86">
        <v>528.17441677199997</v>
      </c>
      <c r="Y280" s="88">
        <v>750</v>
      </c>
      <c r="Z280" s="94">
        <v>1080</v>
      </c>
      <c r="AB280" s="91"/>
      <c r="AC280" s="86"/>
      <c r="AD280" s="86"/>
      <c r="AE280" s="89"/>
      <c r="AF280" s="90"/>
    </row>
    <row r="281" spans="21:32" x14ac:dyDescent="0.35">
      <c r="U281" s="87">
        <v>42174</v>
      </c>
      <c r="V281" s="86">
        <v>527.16001917899996</v>
      </c>
      <c r="W281" s="86">
        <v>636.33834474900016</v>
      </c>
      <c r="X281" s="86">
        <v>551.32096775699995</v>
      </c>
      <c r="Y281" s="88">
        <v>731</v>
      </c>
      <c r="Z281" s="94">
        <v>1065</v>
      </c>
      <c r="AB281" s="91"/>
      <c r="AC281" s="86"/>
      <c r="AD281" s="86"/>
      <c r="AE281" s="89"/>
      <c r="AF281" s="90"/>
    </row>
    <row r="282" spans="21:32" x14ac:dyDescent="0.35">
      <c r="U282" s="87">
        <v>42175</v>
      </c>
      <c r="V282" s="86">
        <v>587.95707564899999</v>
      </c>
      <c r="W282" s="86">
        <v>653.81022071100006</v>
      </c>
      <c r="X282" s="86">
        <v>556.62785605199997</v>
      </c>
      <c r="Y282" s="88">
        <v>718</v>
      </c>
      <c r="Z282" s="94">
        <v>1046</v>
      </c>
      <c r="AB282" s="91"/>
      <c r="AC282" s="86"/>
      <c r="AD282" s="86"/>
      <c r="AE282" s="89"/>
      <c r="AF282" s="90"/>
    </row>
    <row r="283" spans="21:32" x14ac:dyDescent="0.35">
      <c r="U283" s="87">
        <v>42176</v>
      </c>
      <c r="V283" s="86">
        <v>654.76801069199996</v>
      </c>
      <c r="W283" s="86">
        <v>685.44027828899993</v>
      </c>
      <c r="X283" s="86">
        <v>564.30055832700009</v>
      </c>
      <c r="Y283" s="88">
        <v>708</v>
      </c>
      <c r="Z283" s="94">
        <v>1045</v>
      </c>
      <c r="AB283" s="91"/>
      <c r="AC283" s="86"/>
      <c r="AD283" s="86"/>
      <c r="AE283" s="89"/>
      <c r="AF283" s="90"/>
    </row>
    <row r="284" spans="21:32" x14ac:dyDescent="0.35">
      <c r="U284" s="87">
        <v>42177</v>
      </c>
      <c r="V284" s="86">
        <v>685.01306279400001</v>
      </c>
      <c r="W284" s="86">
        <v>702.01834752600007</v>
      </c>
      <c r="X284" s="86">
        <v>590.24929472999997</v>
      </c>
      <c r="Y284" s="88">
        <v>718</v>
      </c>
      <c r="Z284" s="94">
        <v>1078</v>
      </c>
      <c r="AB284" s="91"/>
      <c r="AC284" s="86"/>
      <c r="AD284" s="86"/>
      <c r="AE284" s="89"/>
      <c r="AF284" s="90"/>
    </row>
    <row r="285" spans="21:32" x14ac:dyDescent="0.35">
      <c r="U285" s="87">
        <v>42178</v>
      </c>
      <c r="V285" s="86">
        <v>698.73700453200013</v>
      </c>
      <c r="W285" s="86">
        <v>713.76705380099997</v>
      </c>
      <c r="X285" s="86">
        <v>609.53543626800001</v>
      </c>
      <c r="Y285" s="88">
        <v>726</v>
      </c>
      <c r="Z285" s="94">
        <v>1120</v>
      </c>
      <c r="AB285" s="91"/>
      <c r="AC285" s="86"/>
      <c r="AD285" s="86"/>
      <c r="AE285" s="89"/>
      <c r="AF285" s="90"/>
    </row>
    <row r="286" spans="21:32" x14ac:dyDescent="0.35">
      <c r="U286" s="87">
        <v>42179</v>
      </c>
      <c r="V286" s="86">
        <v>707.65049262600007</v>
      </c>
      <c r="W286" s="86">
        <v>756.53309803499997</v>
      </c>
      <c r="X286" s="86">
        <v>647.80343431799997</v>
      </c>
      <c r="Y286" s="88">
        <v>758</v>
      </c>
      <c r="Z286" s="94">
        <v>1141</v>
      </c>
      <c r="AB286" s="91"/>
      <c r="AC286" s="86"/>
      <c r="AD286" s="86"/>
      <c r="AE286" s="89"/>
      <c r="AF286" s="90"/>
    </row>
    <row r="287" spans="21:32" x14ac:dyDescent="0.35">
      <c r="U287" s="87">
        <v>42180</v>
      </c>
      <c r="V287" s="86">
        <v>711.75304580099998</v>
      </c>
      <c r="W287" s="86">
        <v>788.72976592500004</v>
      </c>
      <c r="X287" s="86">
        <v>691.08699593100005</v>
      </c>
      <c r="Y287" s="88">
        <v>756</v>
      </c>
      <c r="Z287" s="94">
        <v>1135</v>
      </c>
      <c r="AB287" s="91"/>
      <c r="AC287" s="86"/>
      <c r="AD287" s="86"/>
      <c r="AE287" s="89"/>
      <c r="AF287" s="90"/>
    </row>
    <row r="288" spans="21:32" x14ac:dyDescent="0.35">
      <c r="U288" s="87">
        <v>42181</v>
      </c>
      <c r="V288" s="86">
        <v>728.73179484299999</v>
      </c>
      <c r="W288" s="86">
        <v>811.09047100199996</v>
      </c>
      <c r="X288" s="86">
        <v>705.30957269999999</v>
      </c>
      <c r="Y288" s="88">
        <v>753</v>
      </c>
      <c r="Z288" s="94">
        <v>1135</v>
      </c>
      <c r="AB288" s="91"/>
      <c r="AC288" s="86"/>
      <c r="AD288" s="86"/>
      <c r="AE288" s="89"/>
      <c r="AF288" s="90"/>
    </row>
    <row r="289" spans="21:32" x14ac:dyDescent="0.35">
      <c r="U289" s="87">
        <v>42182</v>
      </c>
      <c r="V289" s="86">
        <v>755.0682568950001</v>
      </c>
      <c r="W289" s="86">
        <v>812.93125273800013</v>
      </c>
      <c r="X289" s="86">
        <v>724.74953447099995</v>
      </c>
      <c r="Y289" s="88">
        <v>758</v>
      </c>
      <c r="Z289" s="94">
        <v>1139</v>
      </c>
      <c r="AB289" s="91"/>
      <c r="AC289" s="86"/>
      <c r="AD289" s="86"/>
      <c r="AE289" s="89"/>
      <c r="AF289" s="90"/>
    </row>
    <row r="290" spans="21:32" x14ac:dyDescent="0.35">
      <c r="U290" s="87">
        <v>42183</v>
      </c>
      <c r="V290" s="86">
        <v>786.55043535899995</v>
      </c>
      <c r="W290" s="86">
        <v>816.87451160699993</v>
      </c>
      <c r="X290" s="86">
        <v>726.9668755319999</v>
      </c>
      <c r="Y290" s="88">
        <v>766</v>
      </c>
      <c r="Z290" s="94">
        <v>1145</v>
      </c>
      <c r="AB290" s="91"/>
      <c r="AC290" s="86"/>
      <c r="AD290" s="86"/>
      <c r="AE290" s="89"/>
      <c r="AF290" s="90"/>
    </row>
    <row r="291" spans="21:32" x14ac:dyDescent="0.35">
      <c r="U291" s="87">
        <v>42184</v>
      </c>
      <c r="V291" s="86">
        <v>801.44135681399996</v>
      </c>
      <c r="W291" s="86">
        <v>827.58014745900005</v>
      </c>
      <c r="X291" s="86">
        <v>708.18663223199997</v>
      </c>
      <c r="Y291" s="86">
        <v>775</v>
      </c>
      <c r="Z291" s="94">
        <v>1181</v>
      </c>
      <c r="AB291" s="91"/>
      <c r="AC291" s="86"/>
      <c r="AD291" s="86"/>
      <c r="AE291" s="89"/>
      <c r="AF291" s="90"/>
    </row>
    <row r="292" spans="21:32" x14ac:dyDescent="0.35">
      <c r="U292" s="87">
        <v>42185</v>
      </c>
      <c r="V292" s="86">
        <v>807.58826909699997</v>
      </c>
      <c r="W292" s="86">
        <v>794.89047485100002</v>
      </c>
      <c r="X292" s="86">
        <v>707.74638064800001</v>
      </c>
      <c r="Y292" s="86">
        <v>773</v>
      </c>
      <c r="Z292" s="94">
        <v>1213</v>
      </c>
      <c r="AB292" s="91"/>
      <c r="AC292" s="86"/>
      <c r="AD292" s="86"/>
      <c r="AE292" s="89"/>
      <c r="AF292" s="90"/>
    </row>
    <row r="293" spans="21:32" x14ac:dyDescent="0.35">
      <c r="U293" s="87">
        <v>42186</v>
      </c>
      <c r="V293" s="86">
        <v>799.54283556300004</v>
      </c>
      <c r="W293" s="86">
        <v>782.64684889500006</v>
      </c>
      <c r="X293" s="86">
        <v>721.22189901899992</v>
      </c>
      <c r="Y293" s="86">
        <v>793</v>
      </c>
      <c r="Z293" s="94">
        <v>1226</v>
      </c>
      <c r="AB293" s="91"/>
      <c r="AC293" s="86"/>
      <c r="AD293" s="86"/>
      <c r="AE293" s="89"/>
      <c r="AF293" s="90"/>
    </row>
    <row r="294" spans="21:32" x14ac:dyDescent="0.35">
      <c r="U294" s="87">
        <v>42187</v>
      </c>
      <c r="V294" s="86">
        <v>782.83741193999992</v>
      </c>
      <c r="W294" s="86">
        <v>793.06671983400008</v>
      </c>
      <c r="X294" s="86">
        <v>755.14938962999986</v>
      </c>
      <c r="Y294" s="86">
        <v>796</v>
      </c>
      <c r="Z294" s="94">
        <v>1231</v>
      </c>
      <c r="AB294" s="91"/>
      <c r="AC294" s="86"/>
      <c r="AD294" s="86"/>
      <c r="AE294" s="89"/>
      <c r="AF294" s="90"/>
    </row>
    <row r="295" spans="21:32" x14ac:dyDescent="0.35">
      <c r="U295" s="87">
        <v>42188</v>
      </c>
      <c r="V295" s="86">
        <v>796.35137148900003</v>
      </c>
      <c r="W295" s="86">
        <v>810.82419656399998</v>
      </c>
      <c r="X295" s="86">
        <v>767.40975316799995</v>
      </c>
      <c r="Y295" s="86">
        <v>777</v>
      </c>
      <c r="Z295" s="94">
        <v>1235</v>
      </c>
      <c r="AB295" s="91"/>
      <c r="AC295" s="86"/>
      <c r="AD295" s="86"/>
      <c r="AE295" s="89"/>
      <c r="AF295" s="90"/>
    </row>
    <row r="296" spans="21:32" x14ac:dyDescent="0.35">
      <c r="U296" s="87">
        <v>42189</v>
      </c>
      <c r="V296" s="86">
        <v>836.97348179400001</v>
      </c>
      <c r="W296" s="86">
        <v>803.61163271400005</v>
      </c>
      <c r="X296" s="86">
        <v>768.88767224699995</v>
      </c>
      <c r="Y296" s="86">
        <v>759</v>
      </c>
      <c r="Z296" s="94">
        <v>1241</v>
      </c>
      <c r="AB296" s="91"/>
      <c r="AC296" s="86"/>
      <c r="AD296" s="86"/>
      <c r="AE296" s="89"/>
      <c r="AF296" s="90"/>
    </row>
    <row r="297" spans="21:32" x14ac:dyDescent="0.35">
      <c r="U297" s="87">
        <v>42190</v>
      </c>
      <c r="V297" s="86">
        <v>872.87988601800009</v>
      </c>
      <c r="W297" s="86">
        <v>794.29005578400006</v>
      </c>
      <c r="X297" s="86">
        <v>766.65681642599998</v>
      </c>
      <c r="Y297" s="86">
        <v>760</v>
      </c>
      <c r="Z297" s="94">
        <v>1262</v>
      </c>
      <c r="AB297" s="91"/>
      <c r="AC297" s="86"/>
      <c r="AD297" s="86"/>
      <c r="AE297" s="89"/>
      <c r="AF297" s="90"/>
    </row>
    <row r="298" spans="21:32" x14ac:dyDescent="0.35">
      <c r="U298" s="87">
        <v>42191</v>
      </c>
      <c r="V298" s="86">
        <v>883.55582622600002</v>
      </c>
      <c r="W298" s="86">
        <v>779.55081026100004</v>
      </c>
      <c r="X298" s="86">
        <v>764.09567194199997</v>
      </c>
      <c r="Y298" s="86">
        <v>775</v>
      </c>
      <c r="Z298" s="94">
        <v>1286</v>
      </c>
      <c r="AB298" s="91"/>
      <c r="AC298" s="86"/>
      <c r="AD298" s="86"/>
      <c r="AE298" s="89"/>
      <c r="AF298" s="90"/>
    </row>
    <row r="299" spans="21:32" x14ac:dyDescent="0.35">
      <c r="U299" s="87">
        <v>42192</v>
      </c>
      <c r="V299" s="86">
        <v>888.74083262699992</v>
      </c>
      <c r="W299" s="86">
        <v>775.83483557999989</v>
      </c>
      <c r="X299" s="86">
        <v>767.24347381799987</v>
      </c>
      <c r="Y299" s="86">
        <v>796</v>
      </c>
      <c r="Z299" s="94">
        <v>1311</v>
      </c>
      <c r="AB299" s="91"/>
      <c r="AC299" s="86"/>
      <c r="AD299" s="86"/>
      <c r="AE299" s="89"/>
      <c r="AF299" s="90"/>
    </row>
    <row r="300" spans="21:32" x14ac:dyDescent="0.35">
      <c r="U300" s="87">
        <v>42193</v>
      </c>
      <c r="V300" s="86">
        <v>888.11170892399991</v>
      </c>
      <c r="W300" s="86">
        <v>786.13266801300006</v>
      </c>
      <c r="X300" s="86">
        <v>790.87038068399988</v>
      </c>
      <c r="Y300" s="86">
        <v>828</v>
      </c>
      <c r="Z300" s="94">
        <v>1327</v>
      </c>
      <c r="AB300" s="91"/>
      <c r="AC300" s="86"/>
      <c r="AD300" s="86"/>
      <c r="AE300" s="89"/>
      <c r="AF300" s="90"/>
    </row>
    <row r="301" spans="21:32" x14ac:dyDescent="0.35">
      <c r="U301" s="87">
        <v>42194</v>
      </c>
      <c r="V301" s="86">
        <v>887.08277617500016</v>
      </c>
      <c r="W301" s="86">
        <v>823.10494821300006</v>
      </c>
      <c r="X301" s="86">
        <v>814.36132257299994</v>
      </c>
      <c r="Y301" s="86">
        <v>845</v>
      </c>
      <c r="Z301" s="94">
        <v>1317</v>
      </c>
      <c r="AB301" s="91"/>
      <c r="AC301" s="86"/>
      <c r="AD301" s="86"/>
      <c r="AE301" s="89"/>
      <c r="AF301" s="90"/>
    </row>
    <row r="302" spans="21:32" x14ac:dyDescent="0.35">
      <c r="U302" s="87">
        <v>42195</v>
      </c>
      <c r="V302" s="86">
        <v>903.35809014300003</v>
      </c>
      <c r="W302" s="86">
        <v>860.26056628800006</v>
      </c>
      <c r="X302" s="86">
        <v>817.07941357799996</v>
      </c>
      <c r="Y302" s="86">
        <v>840</v>
      </c>
      <c r="Z302" s="94">
        <v>1305</v>
      </c>
      <c r="AB302" s="91"/>
      <c r="AC302" s="86"/>
      <c r="AD302" s="86"/>
      <c r="AE302" s="89"/>
      <c r="AF302" s="90"/>
    </row>
    <row r="303" spans="21:32" x14ac:dyDescent="0.35">
      <c r="U303" s="87">
        <v>42196</v>
      </c>
      <c r="V303" s="86">
        <v>941.26720909799997</v>
      </c>
      <c r="W303" s="86">
        <v>860.64945350700009</v>
      </c>
      <c r="X303" s="86">
        <v>829.56625759799999</v>
      </c>
      <c r="Y303" s="86">
        <v>834</v>
      </c>
      <c r="Z303" s="94">
        <v>1299</v>
      </c>
      <c r="AB303" s="91"/>
      <c r="AC303" s="86"/>
      <c r="AD303" s="86"/>
      <c r="AE303" s="89"/>
      <c r="AF303" s="90"/>
    </row>
    <row r="304" spans="21:32" x14ac:dyDescent="0.35">
      <c r="U304" s="87">
        <v>42197</v>
      </c>
      <c r="V304" s="86">
        <v>981.15670967100004</v>
      </c>
      <c r="W304" s="86">
        <v>847.51829079300012</v>
      </c>
      <c r="X304" s="86">
        <v>839.35127761500007</v>
      </c>
      <c r="Y304" s="86">
        <v>822</v>
      </c>
      <c r="Z304" s="94">
        <v>1307</v>
      </c>
      <c r="AB304" s="91"/>
      <c r="AC304" s="86"/>
      <c r="AD304" s="86"/>
      <c r="AE304" s="89"/>
      <c r="AF304" s="90"/>
    </row>
    <row r="305" spans="21:32" x14ac:dyDescent="0.35">
      <c r="U305" s="87">
        <v>42198</v>
      </c>
      <c r="V305" s="86">
        <v>1003.4641588559999</v>
      </c>
      <c r="W305" s="86">
        <v>827.34197222700004</v>
      </c>
      <c r="X305" s="86">
        <v>829.00687329300001</v>
      </c>
      <c r="Y305" s="86">
        <v>845</v>
      </c>
      <c r="Z305" s="94">
        <v>1319</v>
      </c>
      <c r="AB305" s="91"/>
      <c r="AC305" s="86"/>
      <c r="AD305" s="86"/>
      <c r="AE305" s="89"/>
      <c r="AF305" s="90"/>
    </row>
    <row r="306" spans="21:32" x14ac:dyDescent="0.35">
      <c r="U306" s="87">
        <v>42199</v>
      </c>
      <c r="V306" s="86">
        <v>987.53896673100007</v>
      </c>
      <c r="W306" s="86">
        <v>845.94399227999997</v>
      </c>
      <c r="X306" s="86">
        <v>813.79333753499998</v>
      </c>
      <c r="Y306" s="86">
        <v>870</v>
      </c>
      <c r="Z306" s="94">
        <v>1346</v>
      </c>
      <c r="AB306" s="91"/>
      <c r="AC306" s="86"/>
      <c r="AD306" s="86"/>
      <c r="AE306" s="89"/>
      <c r="AF306" s="90"/>
    </row>
    <row r="307" spans="21:32" x14ac:dyDescent="0.35">
      <c r="U307" s="87">
        <v>42200</v>
      </c>
      <c r="V307" s="86">
        <v>986.12521476899997</v>
      </c>
      <c r="W307" s="86">
        <v>863.52818090100004</v>
      </c>
      <c r="X307" s="86">
        <v>846.74947262700005</v>
      </c>
      <c r="Y307" s="86">
        <v>900</v>
      </c>
      <c r="Z307" s="94">
        <v>1352</v>
      </c>
      <c r="AB307" s="91"/>
      <c r="AC307" s="86"/>
      <c r="AD307" s="86"/>
      <c r="AE307" s="89"/>
      <c r="AF307" s="90"/>
    </row>
    <row r="308" spans="21:32" x14ac:dyDescent="0.35">
      <c r="U308" s="87">
        <v>42201</v>
      </c>
      <c r="V308" s="86">
        <v>990.20547742500003</v>
      </c>
      <c r="W308" s="86">
        <v>899.92417934700006</v>
      </c>
      <c r="X308" s="86">
        <v>877.390517241</v>
      </c>
      <c r="Y308" s="86">
        <v>911</v>
      </c>
      <c r="Z308" s="94">
        <v>1344</v>
      </c>
      <c r="AB308" s="91"/>
      <c r="AC308" s="86"/>
      <c r="AD308" s="86"/>
      <c r="AE308" s="89"/>
      <c r="AF308" s="90"/>
    </row>
    <row r="309" spans="21:32" x14ac:dyDescent="0.35">
      <c r="U309" s="87">
        <v>42202</v>
      </c>
      <c r="V309" s="86">
        <v>1004.9826739230002</v>
      </c>
      <c r="W309" s="86">
        <v>931.81292963099986</v>
      </c>
      <c r="X309" s="86">
        <v>885.11611484699995</v>
      </c>
      <c r="Y309" s="86">
        <v>916</v>
      </c>
      <c r="Z309" s="94">
        <v>1339</v>
      </c>
      <c r="AB309" s="91"/>
      <c r="AC309" s="86"/>
      <c r="AD309" s="86"/>
      <c r="AE309" s="89"/>
      <c r="AF309" s="90"/>
    </row>
    <row r="310" spans="21:32" x14ac:dyDescent="0.35">
      <c r="U310" s="87">
        <v>42203</v>
      </c>
      <c r="V310" s="86">
        <v>1031.648645019</v>
      </c>
      <c r="W310" s="86">
        <v>944.47399501500001</v>
      </c>
      <c r="X310" s="86">
        <v>879.20220374099995</v>
      </c>
      <c r="Y310" s="86">
        <v>919</v>
      </c>
      <c r="Z310" s="94">
        <v>1345</v>
      </c>
      <c r="AB310" s="91"/>
      <c r="AC310" s="86"/>
      <c r="AD310" s="86"/>
      <c r="AE310" s="89"/>
      <c r="AF310" s="90"/>
    </row>
    <row r="311" spans="21:32" x14ac:dyDescent="0.35">
      <c r="U311" s="87">
        <v>42204</v>
      </c>
      <c r="V311" s="86">
        <v>1056.771447864</v>
      </c>
      <c r="W311" s="86">
        <v>948.98878194300005</v>
      </c>
      <c r="X311" s="86">
        <v>868.30050649799989</v>
      </c>
      <c r="Y311" s="86">
        <v>929</v>
      </c>
      <c r="Z311" s="94">
        <v>1345</v>
      </c>
      <c r="AB311" s="91"/>
      <c r="AC311" s="86"/>
      <c r="AD311" s="86"/>
      <c r="AE311" s="89"/>
      <c r="AF311" s="90"/>
    </row>
    <row r="312" spans="21:32" x14ac:dyDescent="0.35">
      <c r="U312" s="87">
        <v>42205</v>
      </c>
      <c r="V312" s="86">
        <v>1053.2132129010001</v>
      </c>
      <c r="W312" s="86">
        <v>959.88756605399999</v>
      </c>
      <c r="X312" s="86">
        <v>868.109464968</v>
      </c>
      <c r="Y312" s="86">
        <v>936</v>
      </c>
      <c r="Z312" s="94">
        <v>1360</v>
      </c>
      <c r="AB312" s="91"/>
      <c r="AC312" s="86"/>
      <c r="AD312" s="86"/>
      <c r="AE312" s="89"/>
      <c r="AF312" s="90"/>
    </row>
    <row r="313" spans="21:32" x14ac:dyDescent="0.35">
      <c r="U313" s="87">
        <v>42206</v>
      </c>
      <c r="V313" s="86">
        <v>1054.081381107</v>
      </c>
      <c r="W313" s="86">
        <v>944.62947288000009</v>
      </c>
      <c r="X313" s="86">
        <v>876.96709688999988</v>
      </c>
      <c r="Y313" s="86">
        <v>975</v>
      </c>
      <c r="Z313" s="94">
        <v>1369</v>
      </c>
      <c r="AB313" s="91"/>
      <c r="AC313" s="86"/>
      <c r="AD313" s="86"/>
      <c r="AE313" s="95"/>
      <c r="AF313" s="90"/>
    </row>
    <row r="314" spans="21:32" x14ac:dyDescent="0.35">
      <c r="U314" s="87">
        <v>42207</v>
      </c>
      <c r="V314" s="86">
        <v>1051.6978796430001</v>
      </c>
      <c r="W314" s="86">
        <v>943.26202301399996</v>
      </c>
      <c r="X314" s="86">
        <v>912.24900239399994</v>
      </c>
      <c r="Y314" s="86">
        <v>1023</v>
      </c>
      <c r="Z314" s="94">
        <v>1368</v>
      </c>
      <c r="AB314" s="91"/>
      <c r="AC314" s="86"/>
      <c r="AD314" s="86"/>
      <c r="AE314" s="95"/>
      <c r="AF314" s="90"/>
    </row>
    <row r="315" spans="21:32" x14ac:dyDescent="0.35">
      <c r="U315" s="87">
        <v>42208</v>
      </c>
      <c r="V315" s="86">
        <v>1047.8025751079999</v>
      </c>
      <c r="W315" s="86">
        <v>954.28079953800011</v>
      </c>
      <c r="X315" s="86">
        <v>940.63581080100005</v>
      </c>
      <c r="Y315" s="86">
        <v>1051</v>
      </c>
      <c r="Z315" s="94">
        <v>1364</v>
      </c>
      <c r="AB315" s="91"/>
      <c r="AC315" s="86"/>
      <c r="AD315" s="86"/>
      <c r="AE315" s="95"/>
      <c r="AF315" s="90"/>
    </row>
    <row r="316" spans="21:32" x14ac:dyDescent="0.35">
      <c r="U316" s="87">
        <v>42209</v>
      </c>
      <c r="V316" s="86">
        <v>1050.0216057</v>
      </c>
      <c r="W316" s="86">
        <v>959.20015962299999</v>
      </c>
      <c r="X316" s="86">
        <v>937.68272879099993</v>
      </c>
      <c r="Y316" s="86">
        <v>1061</v>
      </c>
      <c r="Z316" s="94">
        <v>1365</v>
      </c>
      <c r="AB316" s="91"/>
      <c r="AC316" s="86"/>
      <c r="AD316" s="86"/>
      <c r="AE316" s="95"/>
      <c r="AF316" s="90"/>
    </row>
    <row r="317" spans="21:32" x14ac:dyDescent="0.35">
      <c r="U317" s="87">
        <v>42210</v>
      </c>
      <c r="V317" s="86">
        <v>1075.0872861779999</v>
      </c>
      <c r="W317" s="86">
        <v>954.35410176599999</v>
      </c>
      <c r="X317" s="86">
        <v>912.29127368399998</v>
      </c>
      <c r="Y317" s="86">
        <v>1068</v>
      </c>
      <c r="Z317" s="94">
        <v>1365</v>
      </c>
      <c r="AB317" s="91"/>
      <c r="AC317" s="86"/>
      <c r="AD317" s="86"/>
      <c r="AE317" s="95"/>
      <c r="AF317" s="90"/>
    </row>
    <row r="318" spans="21:32" x14ac:dyDescent="0.35">
      <c r="U318" s="87">
        <v>42211</v>
      </c>
      <c r="V318" s="86">
        <v>1108.219373271</v>
      </c>
      <c r="W318" s="86">
        <v>947.05112945399992</v>
      </c>
      <c r="X318" s="86">
        <v>916.98105322499998</v>
      </c>
      <c r="Y318" s="86">
        <v>1077</v>
      </c>
      <c r="Z318" s="94">
        <v>1360</v>
      </c>
      <c r="AB318" s="91"/>
      <c r="AC318" s="86"/>
      <c r="AD318" s="86"/>
      <c r="AE318" s="95"/>
      <c r="AF318" s="90"/>
    </row>
    <row r="319" spans="21:32" x14ac:dyDescent="0.35">
      <c r="U319" s="87">
        <v>42212</v>
      </c>
      <c r="V319" s="86">
        <v>1113.0423720570002</v>
      </c>
      <c r="W319" s="86">
        <v>950.36099647799995</v>
      </c>
      <c r="X319" s="86">
        <v>844.48919579099993</v>
      </c>
      <c r="Y319" s="86">
        <v>1076</v>
      </c>
      <c r="Z319" s="94">
        <v>1372</v>
      </c>
      <c r="AB319" s="91"/>
      <c r="AC319" s="86"/>
      <c r="AD319" s="86"/>
      <c r="AE319" s="95"/>
      <c r="AF319" s="90"/>
    </row>
    <row r="320" spans="21:32" x14ac:dyDescent="0.35">
      <c r="U320" s="87">
        <v>42213</v>
      </c>
      <c r="V320" s="86">
        <v>1119.8616846630002</v>
      </c>
      <c r="W320" s="86">
        <v>955.74339110100004</v>
      </c>
      <c r="X320" s="86">
        <v>850.36545091800008</v>
      </c>
      <c r="Y320" s="86">
        <v>1107</v>
      </c>
      <c r="Z320" s="94">
        <v>1382</v>
      </c>
      <c r="AB320" s="91"/>
      <c r="AC320" s="86"/>
      <c r="AD320" s="86"/>
      <c r="AE320" s="95"/>
      <c r="AF320" s="90"/>
    </row>
    <row r="321" spans="21:32" x14ac:dyDescent="0.35">
      <c r="U321" s="87">
        <v>42214</v>
      </c>
      <c r="V321" s="86">
        <v>1139.4681222929999</v>
      </c>
      <c r="W321" s="86">
        <v>965.83609706099992</v>
      </c>
      <c r="X321" s="86">
        <v>886.16839989599998</v>
      </c>
      <c r="Y321" s="86">
        <v>1145</v>
      </c>
      <c r="Z321" s="94">
        <v>1380</v>
      </c>
      <c r="AB321" s="91"/>
      <c r="AC321" s="86"/>
      <c r="AD321" s="86"/>
      <c r="AE321" s="95"/>
      <c r="AF321" s="90"/>
    </row>
    <row r="322" spans="21:32" x14ac:dyDescent="0.35">
      <c r="U322" s="87">
        <v>42215</v>
      </c>
      <c r="V322" s="86">
        <v>1167.1864143359999</v>
      </c>
      <c r="W322" s="86">
        <v>988.31030547600005</v>
      </c>
      <c r="X322" s="86">
        <v>927.67803012599995</v>
      </c>
      <c r="Y322" s="86">
        <v>1157</v>
      </c>
      <c r="Z322" s="94">
        <v>1377</v>
      </c>
      <c r="AB322" s="91"/>
      <c r="AC322" s="86"/>
      <c r="AD322" s="86"/>
      <c r="AE322" s="95"/>
      <c r="AF322" s="90"/>
    </row>
    <row r="323" spans="21:32" x14ac:dyDescent="0.35">
      <c r="U323" s="87">
        <v>42216</v>
      </c>
      <c r="V323" s="86">
        <v>1177.3916294640001</v>
      </c>
      <c r="W323" s="86">
        <v>1009.5802208069999</v>
      </c>
      <c r="X323" s="86">
        <v>932.09097145199996</v>
      </c>
      <c r="Y323" s="86">
        <v>1184</v>
      </c>
      <c r="Z323" s="94">
        <v>1369</v>
      </c>
      <c r="AB323" s="91"/>
      <c r="AC323" s="86"/>
      <c r="AD323" s="86"/>
      <c r="AE323" s="95"/>
      <c r="AF323" s="90"/>
    </row>
    <row r="324" spans="21:32" x14ac:dyDescent="0.35">
      <c r="U324" s="87">
        <v>42217</v>
      </c>
      <c r="V324" s="86">
        <v>1219.831015941</v>
      </c>
      <c r="W324" s="86">
        <v>1002.343095099</v>
      </c>
      <c r="X324" s="86">
        <v>958.75987734900002</v>
      </c>
      <c r="Y324" s="86">
        <v>1197</v>
      </c>
      <c r="Z324" s="94">
        <v>1364</v>
      </c>
      <c r="AB324" s="91"/>
      <c r="AC324" s="86"/>
      <c r="AD324" s="86"/>
      <c r="AE324" s="95"/>
      <c r="AF324" s="90"/>
    </row>
    <row r="325" spans="21:32" x14ac:dyDescent="0.35">
      <c r="U325" s="87">
        <v>42218</v>
      </c>
      <c r="V325" s="86">
        <v>1245.61467567</v>
      </c>
      <c r="W325" s="86">
        <v>877.63050123000005</v>
      </c>
      <c r="X325" s="86">
        <v>977.54042615399999</v>
      </c>
      <c r="Y325" s="86">
        <v>1206</v>
      </c>
      <c r="Z325" s="94">
        <v>1365</v>
      </c>
      <c r="AB325" s="91"/>
      <c r="AC325" s="86"/>
      <c r="AD325" s="86"/>
      <c r="AE325" s="95"/>
      <c r="AF325" s="90"/>
    </row>
    <row r="326" spans="21:32" x14ac:dyDescent="0.35">
      <c r="U326" s="87">
        <v>42219</v>
      </c>
      <c r="V326" s="86">
        <v>1254.1537141440001</v>
      </c>
      <c r="W326" s="86">
        <v>977.51482353300003</v>
      </c>
      <c r="X326" s="86">
        <v>969.46106501100007</v>
      </c>
      <c r="Y326" s="86">
        <v>1220</v>
      </c>
      <c r="Z326" s="94">
        <v>1368</v>
      </c>
      <c r="AB326" s="91"/>
      <c r="AC326" s="86"/>
      <c r="AD326" s="86"/>
      <c r="AE326" s="95"/>
      <c r="AF326" s="90"/>
    </row>
    <row r="327" spans="21:32" x14ac:dyDescent="0.35">
      <c r="U327" s="87">
        <v>42220</v>
      </c>
      <c r="V327" s="86">
        <v>1254.0854475870001</v>
      </c>
      <c r="W327" s="86">
        <v>962.18889866999996</v>
      </c>
      <c r="X327" s="86">
        <v>956.31519192900009</v>
      </c>
      <c r="Y327" s="86">
        <v>1229</v>
      </c>
      <c r="Z327" s="94">
        <v>1371</v>
      </c>
      <c r="AB327" s="91"/>
      <c r="AC327" s="86"/>
      <c r="AD327" s="86"/>
      <c r="AE327" s="95"/>
      <c r="AF327" s="90"/>
    </row>
    <row r="328" spans="21:32" x14ac:dyDescent="0.35">
      <c r="U328" s="87">
        <v>42221</v>
      </c>
      <c r="V328" s="86">
        <v>1258.2619060020002</v>
      </c>
      <c r="W328" s="86">
        <v>953.00375134500007</v>
      </c>
      <c r="X328" s="86">
        <v>976.91745681899999</v>
      </c>
      <c r="Y328" s="86">
        <v>1146</v>
      </c>
      <c r="Z328" s="94">
        <v>1364</v>
      </c>
      <c r="AB328" s="91"/>
      <c r="AC328" s="86"/>
      <c r="AD328" s="86"/>
      <c r="AE328" s="95"/>
      <c r="AF328" s="90"/>
    </row>
    <row r="329" spans="21:32" x14ac:dyDescent="0.35">
      <c r="U329" s="87">
        <v>42222</v>
      </c>
      <c r="V329" s="86">
        <v>1245.863519304</v>
      </c>
      <c r="W329" s="86">
        <v>944.39419497000006</v>
      </c>
      <c r="X329" s="86">
        <v>1001.3052819659999</v>
      </c>
      <c r="Y329" s="86">
        <v>939</v>
      </c>
      <c r="Z329" s="94">
        <v>1374</v>
      </c>
      <c r="AB329" s="91"/>
      <c r="AC329" s="86"/>
      <c r="AD329" s="86"/>
      <c r="AE329" s="95"/>
      <c r="AF329" s="90"/>
    </row>
    <row r="330" spans="21:32" x14ac:dyDescent="0.35">
      <c r="U330" s="87">
        <v>42223</v>
      </c>
      <c r="V330" s="86">
        <v>1230.69135162</v>
      </c>
      <c r="W330" s="86">
        <v>947.3068691310001</v>
      </c>
      <c r="X330" s="86">
        <v>1007.909831067</v>
      </c>
      <c r="Y330" s="86">
        <v>1271</v>
      </c>
      <c r="Z330" s="94">
        <v>1379</v>
      </c>
      <c r="AB330" s="91"/>
      <c r="AC330" s="86"/>
      <c r="AD330" s="86"/>
      <c r="AE330" s="95"/>
      <c r="AF330" s="90"/>
    </row>
    <row r="331" spans="21:32" x14ac:dyDescent="0.35">
      <c r="U331" s="87">
        <v>42224</v>
      </c>
      <c r="V331" s="86">
        <v>1242.0745335779998</v>
      </c>
      <c r="W331" s="86">
        <v>931.74701141699984</v>
      </c>
      <c r="X331" s="86">
        <v>1014.592752477</v>
      </c>
      <c r="Y331" s="86">
        <v>1280</v>
      </c>
      <c r="Z331" s="94">
        <v>1378</v>
      </c>
      <c r="AB331" s="91"/>
      <c r="AC331" s="86"/>
      <c r="AD331" s="86"/>
      <c r="AE331" s="95"/>
      <c r="AF331" s="90"/>
    </row>
    <row r="332" spans="21:32" x14ac:dyDescent="0.35">
      <c r="U332" s="87">
        <v>42225</v>
      </c>
      <c r="V332" s="86">
        <v>1265.2800064799999</v>
      </c>
      <c r="W332" s="86">
        <v>915.71559571500006</v>
      </c>
      <c r="X332" s="86">
        <v>1023.614402361</v>
      </c>
      <c r="Y332" s="86">
        <v>1275</v>
      </c>
      <c r="Z332" s="94">
        <v>1378</v>
      </c>
      <c r="AB332" s="91"/>
      <c r="AC332" s="86"/>
      <c r="AD332" s="86"/>
      <c r="AE332" s="95"/>
      <c r="AF332" s="90"/>
    </row>
    <row r="333" spans="21:32" x14ac:dyDescent="0.35">
      <c r="U333" s="87">
        <v>42226</v>
      </c>
      <c r="V333" s="86">
        <v>1260.56373375</v>
      </c>
      <c r="W333" s="86">
        <v>895.88766565800006</v>
      </c>
      <c r="X333" s="86">
        <v>1047.1056713309999</v>
      </c>
      <c r="Y333" s="86">
        <v>1299</v>
      </c>
      <c r="Z333" s="94">
        <v>1388</v>
      </c>
      <c r="AB333" s="91"/>
      <c r="AC333" s="86"/>
      <c r="AD333" s="86"/>
      <c r="AE333" s="95"/>
      <c r="AF333" s="90"/>
    </row>
    <row r="334" spans="21:32" x14ac:dyDescent="0.35">
      <c r="U334" s="87">
        <v>42227</v>
      </c>
      <c r="V334" s="86">
        <v>1243.8814021200001</v>
      </c>
      <c r="W334" s="86">
        <v>894.28404006000005</v>
      </c>
      <c r="X334" s="86">
        <v>1066.3940176199999</v>
      </c>
      <c r="Y334" s="86">
        <v>1326</v>
      </c>
      <c r="Z334" s="94">
        <v>1401</v>
      </c>
      <c r="AB334" s="91"/>
      <c r="AC334" s="86"/>
      <c r="AD334" s="86"/>
      <c r="AE334" s="95"/>
      <c r="AF334" s="90"/>
    </row>
    <row r="335" spans="21:32" x14ac:dyDescent="0.35">
      <c r="U335" s="87">
        <v>42228</v>
      </c>
      <c r="V335" s="86">
        <v>1231.0085589959999</v>
      </c>
      <c r="W335" s="86">
        <v>892.49921456400011</v>
      </c>
      <c r="X335" s="86">
        <v>1104.5340239549998</v>
      </c>
      <c r="Y335" s="86">
        <v>1338</v>
      </c>
      <c r="Z335" s="94">
        <v>1400</v>
      </c>
      <c r="AB335" s="91"/>
      <c r="AC335" s="86"/>
      <c r="AD335" s="86"/>
      <c r="AE335" s="95"/>
      <c r="AF335" s="90"/>
    </row>
    <row r="336" spans="21:32" x14ac:dyDescent="0.35">
      <c r="U336" s="87">
        <v>42229</v>
      </c>
      <c r="V336" s="86">
        <v>1229.8676547119999</v>
      </c>
      <c r="W336" s="86">
        <v>919.54457720699997</v>
      </c>
      <c r="X336" s="86">
        <v>1134.0911045580001</v>
      </c>
      <c r="Y336" s="86">
        <v>1334</v>
      </c>
      <c r="Z336" s="94">
        <v>1398</v>
      </c>
      <c r="AB336" s="91"/>
      <c r="AC336" s="86"/>
      <c r="AD336" s="86"/>
      <c r="AE336" s="95"/>
      <c r="AF336" s="90"/>
    </row>
    <row r="337" spans="21:32" x14ac:dyDescent="0.35">
      <c r="U337" s="87">
        <v>42230</v>
      </c>
      <c r="V337" s="86">
        <v>1238.5108628579999</v>
      </c>
      <c r="W337" s="86">
        <v>945.71549907300005</v>
      </c>
      <c r="X337" s="86">
        <v>1133.0717591790001</v>
      </c>
      <c r="Y337" s="86">
        <v>1355</v>
      </c>
      <c r="Z337" s="94">
        <v>1396</v>
      </c>
      <c r="AB337" s="91"/>
      <c r="AC337" s="86"/>
      <c r="AD337" s="86"/>
      <c r="AE337" s="95"/>
      <c r="AF337" s="90"/>
    </row>
    <row r="338" spans="21:32" x14ac:dyDescent="0.35">
      <c r="U338" s="87">
        <v>42231</v>
      </c>
      <c r="V338" s="86">
        <v>1275.3823288259998</v>
      </c>
      <c r="W338" s="86">
        <v>955.35974443200007</v>
      </c>
      <c r="X338" s="86">
        <v>1150.9238794979999</v>
      </c>
      <c r="Y338" s="86">
        <v>1358</v>
      </c>
      <c r="Z338" s="94">
        <v>1394</v>
      </c>
      <c r="AB338" s="91"/>
      <c r="AC338" s="86"/>
      <c r="AD338" s="86"/>
      <c r="AE338" s="95"/>
      <c r="AF338" s="90"/>
    </row>
    <row r="339" spans="21:32" x14ac:dyDescent="0.35">
      <c r="U339" s="87">
        <v>42232</v>
      </c>
      <c r="V339" s="86">
        <v>1259.2702345079999</v>
      </c>
      <c r="W339" s="86">
        <v>964.82148677700002</v>
      </c>
      <c r="X339" s="86">
        <v>1175.4368165219998</v>
      </c>
      <c r="Y339" s="86">
        <v>1369</v>
      </c>
      <c r="Z339" s="94">
        <v>1400</v>
      </c>
      <c r="AB339" s="91"/>
      <c r="AC339" s="86"/>
      <c r="AD339" s="86"/>
      <c r="AE339" s="95"/>
      <c r="AF339" s="90"/>
    </row>
    <row r="340" spans="21:32" x14ac:dyDescent="0.35">
      <c r="U340" s="87">
        <v>42233</v>
      </c>
      <c r="V340" s="86">
        <v>1267.163523297</v>
      </c>
      <c r="W340" s="86">
        <v>973.84583487000009</v>
      </c>
      <c r="X340" s="86">
        <v>1202.631966081</v>
      </c>
      <c r="Y340" s="86">
        <v>1385</v>
      </c>
      <c r="Z340" s="98">
        <v>1414</v>
      </c>
      <c r="AB340" s="91"/>
      <c r="AC340" s="86"/>
      <c r="AD340" s="86"/>
      <c r="AE340" s="95"/>
      <c r="AF340" s="90"/>
    </row>
    <row r="341" spans="21:32" x14ac:dyDescent="0.35">
      <c r="U341" s="87">
        <v>42234</v>
      </c>
      <c r="V341" s="86">
        <v>1302.4981306919999</v>
      </c>
      <c r="W341" s="86">
        <v>975.14456694299997</v>
      </c>
      <c r="X341" s="86">
        <v>1208.0385591180002</v>
      </c>
      <c r="Y341" s="86">
        <v>1422</v>
      </c>
      <c r="Z341" s="98">
        <v>1430</v>
      </c>
      <c r="AB341" s="91"/>
      <c r="AC341" s="86"/>
      <c r="AD341" s="86"/>
      <c r="AE341" s="95"/>
      <c r="AF341" s="90"/>
    </row>
    <row r="342" spans="21:32" x14ac:dyDescent="0.35">
      <c r="U342" s="87">
        <v>42235</v>
      </c>
      <c r="V342" s="86">
        <v>1273.5662557949997</v>
      </c>
      <c r="W342" s="86">
        <v>984.56416987200009</v>
      </c>
      <c r="X342" s="86">
        <v>1251.3975867900001</v>
      </c>
      <c r="Y342" s="86">
        <v>1460</v>
      </c>
      <c r="Z342" s="98">
        <v>1433</v>
      </c>
      <c r="AB342" s="91"/>
      <c r="AC342" s="86"/>
      <c r="AD342" s="86"/>
      <c r="AE342" s="95"/>
      <c r="AF342" s="90"/>
    </row>
    <row r="343" spans="21:32" x14ac:dyDescent="0.35">
      <c r="U343" s="87">
        <v>42236</v>
      </c>
      <c r="V343" s="86">
        <v>1216.754345115</v>
      </c>
      <c r="W343" s="86">
        <v>1003.1144456549999</v>
      </c>
      <c r="X343" s="86">
        <v>1270.34720913</v>
      </c>
      <c r="Y343" s="86">
        <v>1474</v>
      </c>
      <c r="Z343" s="98">
        <v>1429</v>
      </c>
      <c r="AB343" s="91"/>
      <c r="AC343" s="86"/>
      <c r="AD343" s="86"/>
      <c r="AE343" s="95"/>
      <c r="AF343" s="90"/>
    </row>
    <row r="344" spans="21:32" x14ac:dyDescent="0.35">
      <c r="U344" s="87">
        <v>42237</v>
      </c>
      <c r="V344" s="86">
        <v>1209.997744083</v>
      </c>
      <c r="W344" s="86">
        <v>1001.182943628</v>
      </c>
      <c r="X344" s="86">
        <v>1246.3162123349998</v>
      </c>
      <c r="Y344" s="86">
        <v>1469</v>
      </c>
      <c r="Z344" s="98">
        <v>1428</v>
      </c>
      <c r="AB344" s="91"/>
      <c r="AC344" s="86"/>
      <c r="AD344" s="86"/>
      <c r="AE344" s="95"/>
      <c r="AF344" s="90"/>
    </row>
    <row r="345" spans="21:32" x14ac:dyDescent="0.35">
      <c r="U345" s="87">
        <v>42238</v>
      </c>
      <c r="V345" s="86">
        <v>1224.9731459939999</v>
      </c>
      <c r="W345" s="86">
        <v>966.36352107899995</v>
      </c>
      <c r="X345" s="86">
        <v>1220.488788294</v>
      </c>
      <c r="Y345" s="86">
        <v>1478</v>
      </c>
      <c r="Z345" s="98">
        <v>1428</v>
      </c>
      <c r="AB345" s="91"/>
      <c r="AC345" s="86"/>
      <c r="AD345" s="86"/>
      <c r="AE345" s="95"/>
      <c r="AF345" s="90"/>
    </row>
    <row r="346" spans="21:32" x14ac:dyDescent="0.35">
      <c r="U346" s="87">
        <v>42239</v>
      </c>
      <c r="V346" s="86">
        <v>1243.1066552969999</v>
      </c>
      <c r="W346" s="86">
        <v>960.60303477000002</v>
      </c>
      <c r="X346" s="86">
        <v>1226.9866987589999</v>
      </c>
      <c r="Y346" s="86">
        <v>1483</v>
      </c>
      <c r="Z346" s="98">
        <v>1442</v>
      </c>
      <c r="AB346" s="91"/>
      <c r="AC346" s="86"/>
      <c r="AD346" s="86"/>
      <c r="AE346" s="95"/>
      <c r="AF346" s="90"/>
    </row>
    <row r="347" spans="21:32" x14ac:dyDescent="0.35">
      <c r="U347" s="87">
        <v>42240</v>
      </c>
      <c r="V347" s="86">
        <v>1244.4826325189999</v>
      </c>
      <c r="W347" s="86">
        <v>961.39549790700005</v>
      </c>
      <c r="X347" s="86">
        <v>1222.789759047</v>
      </c>
      <c r="Y347" s="86">
        <v>1493</v>
      </c>
      <c r="Z347" s="98">
        <v>1453</v>
      </c>
      <c r="AB347" s="91"/>
      <c r="AC347" s="86"/>
      <c r="AD347" s="86"/>
      <c r="AE347" s="95"/>
      <c r="AF347" s="90"/>
    </row>
    <row r="348" spans="21:32" x14ac:dyDescent="0.35">
      <c r="U348" s="87">
        <v>42241</v>
      </c>
      <c r="V348" s="86">
        <v>1217.6140520879997</v>
      </c>
      <c r="W348" s="86">
        <v>971.86121449800009</v>
      </c>
      <c r="X348" s="86">
        <v>1223.6064477540001</v>
      </c>
      <c r="Y348" s="86">
        <v>1497</v>
      </c>
      <c r="Z348" s="98">
        <v>1448</v>
      </c>
      <c r="AB348" s="91"/>
      <c r="AC348" s="86"/>
      <c r="AD348" s="86"/>
      <c r="AE348" s="95"/>
      <c r="AF348" s="90"/>
    </row>
    <row r="349" spans="21:32" x14ac:dyDescent="0.35">
      <c r="U349" s="87">
        <v>42242</v>
      </c>
      <c r="V349" s="86">
        <v>1216.7466268589999</v>
      </c>
      <c r="W349" s="86">
        <v>990.34639623300006</v>
      </c>
      <c r="X349" s="86">
        <v>1229.3585980080002</v>
      </c>
      <c r="Y349" s="86">
        <v>1506</v>
      </c>
      <c r="Z349" s="98">
        <v>1428</v>
      </c>
      <c r="AB349" s="91"/>
      <c r="AC349" s="86"/>
      <c r="AD349" s="86"/>
      <c r="AE349" s="95"/>
      <c r="AF349" s="90"/>
    </row>
    <row r="350" spans="21:32" x14ac:dyDescent="0.35">
      <c r="U350" s="87">
        <v>42243</v>
      </c>
      <c r="V350" s="86">
        <v>1202.9503964999999</v>
      </c>
      <c r="W350" s="86">
        <v>1026.3601314779999</v>
      </c>
      <c r="X350" s="86">
        <v>1253.9439928200002</v>
      </c>
      <c r="Y350" s="86">
        <v>1506</v>
      </c>
      <c r="Z350" s="98">
        <v>1430</v>
      </c>
      <c r="AB350" s="91"/>
      <c r="AC350" s="86"/>
      <c r="AD350" s="86"/>
      <c r="AE350" s="95"/>
      <c r="AF350" s="90"/>
    </row>
    <row r="351" spans="21:32" x14ac:dyDescent="0.35">
      <c r="U351" s="87">
        <v>42244</v>
      </c>
      <c r="V351" s="86">
        <v>1207.7484498029999</v>
      </c>
      <c r="W351" s="86">
        <v>1073.9491178610001</v>
      </c>
      <c r="X351" s="86">
        <v>1263.2386495049998</v>
      </c>
      <c r="Y351" s="86">
        <v>1492</v>
      </c>
      <c r="Z351" s="98">
        <v>1430</v>
      </c>
      <c r="AB351" s="91"/>
      <c r="AC351" s="86"/>
      <c r="AD351" s="86"/>
      <c r="AE351" s="96"/>
      <c r="AF351" s="90"/>
    </row>
    <row r="352" spans="21:32" x14ac:dyDescent="0.35">
      <c r="U352" s="87">
        <v>42245</v>
      </c>
      <c r="V352" s="86">
        <v>1216.4857189859999</v>
      </c>
      <c r="W352" s="86">
        <v>1115.9201741940001</v>
      </c>
      <c r="X352" s="86">
        <v>1244.5624336799999</v>
      </c>
      <c r="Y352" s="86">
        <v>1498</v>
      </c>
      <c r="Z352" s="98">
        <v>1420</v>
      </c>
      <c r="AB352" s="91"/>
      <c r="AC352" s="86"/>
      <c r="AD352" s="86"/>
      <c r="AE352" s="96"/>
      <c r="AF352" s="90"/>
    </row>
    <row r="353" spans="21:32" x14ac:dyDescent="0.35">
      <c r="U353" s="87">
        <v>42246</v>
      </c>
      <c r="V353" s="86">
        <v>1227.0937550579999</v>
      </c>
      <c r="W353" s="86">
        <v>1126.1606490629999</v>
      </c>
      <c r="X353" s="86">
        <v>1217.03504376</v>
      </c>
      <c r="Y353" s="86">
        <v>1505</v>
      </c>
      <c r="Z353" s="98">
        <v>1413</v>
      </c>
      <c r="AB353" s="91"/>
      <c r="AC353" s="86"/>
      <c r="AD353" s="86"/>
      <c r="AE353" s="96"/>
      <c r="AF353" s="90"/>
    </row>
    <row r="354" spans="21:32" x14ac:dyDescent="0.35">
      <c r="U354" s="87">
        <v>42247</v>
      </c>
      <c r="V354" s="86">
        <v>1241.9307867329999</v>
      </c>
      <c r="W354" s="86">
        <v>1131.4285241370001</v>
      </c>
      <c r="X354" s="86">
        <v>1186.314141999</v>
      </c>
      <c r="Y354" s="86">
        <v>1501</v>
      </c>
      <c r="Z354" s="98">
        <v>1402</v>
      </c>
      <c r="AB354" s="91"/>
      <c r="AC354" s="86"/>
      <c r="AD354" s="86"/>
      <c r="AE354" s="96"/>
      <c r="AF354" s="90"/>
    </row>
    <row r="355" spans="21:32" x14ac:dyDescent="0.35">
      <c r="U355" s="87">
        <v>42248</v>
      </c>
      <c r="V355" s="86">
        <v>1243.308052284</v>
      </c>
      <c r="W355" s="86">
        <v>1132.4944837200001</v>
      </c>
      <c r="X355" s="86">
        <v>1173.9444086010001</v>
      </c>
      <c r="Y355" s="86">
        <v>1514</v>
      </c>
      <c r="Z355" s="98">
        <v>1397</v>
      </c>
      <c r="AB355" s="91"/>
      <c r="AC355" s="86"/>
      <c r="AD355" s="86"/>
      <c r="AE355" s="96"/>
      <c r="AF355" s="90"/>
    </row>
    <row r="356" spans="21:32" x14ac:dyDescent="0.35">
      <c r="U356" s="87">
        <v>42249</v>
      </c>
      <c r="V356" s="86">
        <v>1227.193421298</v>
      </c>
      <c r="W356" s="86">
        <v>1141.3876659150001</v>
      </c>
      <c r="X356" s="86">
        <v>1174.4615292419999</v>
      </c>
      <c r="Y356" s="86">
        <v>1523</v>
      </c>
      <c r="Z356" s="98">
        <v>1380</v>
      </c>
      <c r="AB356" s="91"/>
      <c r="AC356" s="86"/>
      <c r="AD356" s="86"/>
      <c r="AE356" s="96"/>
      <c r="AF356" s="90"/>
    </row>
    <row r="357" spans="21:32" x14ac:dyDescent="0.35">
      <c r="U357" s="87">
        <v>42250</v>
      </c>
      <c r="V357" s="86">
        <v>1215.603964224</v>
      </c>
      <c r="W357" s="86">
        <v>1166.5601857230001</v>
      </c>
      <c r="X357" s="86">
        <v>1179.0470317890001</v>
      </c>
      <c r="Y357" s="86">
        <v>1538</v>
      </c>
      <c r="Z357" s="98">
        <v>1383</v>
      </c>
      <c r="AB357" s="91"/>
      <c r="AC357" s="86"/>
      <c r="AD357" s="86"/>
      <c r="AE357" s="96"/>
      <c r="AF357" s="90"/>
    </row>
    <row r="358" spans="21:32" x14ac:dyDescent="0.35">
      <c r="U358" s="87">
        <v>42251</v>
      </c>
      <c r="V358" s="86">
        <v>1213.828373628</v>
      </c>
      <c r="W358" s="86">
        <v>1185.946453386</v>
      </c>
      <c r="X358" s="86">
        <v>1137.1306138860002</v>
      </c>
      <c r="Y358" s="86">
        <v>1531</v>
      </c>
      <c r="Z358" s="98">
        <v>1372</v>
      </c>
      <c r="AB358" s="91"/>
      <c r="AC358" s="86"/>
      <c r="AD358" s="86"/>
      <c r="AE358" s="96"/>
      <c r="AF358" s="90"/>
    </row>
    <row r="359" spans="21:32" x14ac:dyDescent="0.35">
      <c r="U359" s="87">
        <v>42252</v>
      </c>
      <c r="V359" s="86">
        <v>1215.1982305200002</v>
      </c>
      <c r="W359" s="86">
        <v>1184.3718118890001</v>
      </c>
      <c r="X359" s="86">
        <v>1116.88094901</v>
      </c>
      <c r="Y359" s="86">
        <v>1543</v>
      </c>
      <c r="Z359" s="98">
        <v>1375</v>
      </c>
      <c r="AB359" s="91"/>
      <c r="AC359" s="86"/>
      <c r="AD359" s="86"/>
      <c r="AE359" s="96"/>
      <c r="AF359" s="90"/>
    </row>
    <row r="360" spans="21:32" x14ac:dyDescent="0.35">
      <c r="U360" s="87">
        <v>42253</v>
      </c>
      <c r="V360" s="86">
        <v>1211.7235761449999</v>
      </c>
      <c r="W360" s="86">
        <v>1175.7211350990001</v>
      </c>
      <c r="X360" s="86">
        <v>1102.7853605790001</v>
      </c>
      <c r="Y360" s="86">
        <v>1541</v>
      </c>
      <c r="Z360" s="98">
        <v>1379</v>
      </c>
      <c r="AB360" s="91"/>
      <c r="AC360" s="86"/>
      <c r="AD360" s="86"/>
      <c r="AE360" s="96"/>
      <c r="AF360" s="90"/>
    </row>
    <row r="361" spans="21:32" x14ac:dyDescent="0.35">
      <c r="U361" s="87">
        <v>42254</v>
      </c>
      <c r="V361" s="86">
        <v>1198.4580685139999</v>
      </c>
      <c r="W361" s="86">
        <v>1175.4685220820002</v>
      </c>
      <c r="X361" s="86">
        <v>1077.129124242</v>
      </c>
      <c r="Y361" s="86">
        <v>1534</v>
      </c>
      <c r="Z361" s="98">
        <v>1391</v>
      </c>
      <c r="AB361" s="91"/>
      <c r="AC361" s="86"/>
      <c r="AD361" s="86"/>
      <c r="AE361" s="96"/>
      <c r="AF361" s="90"/>
    </row>
    <row r="362" spans="21:32" x14ac:dyDescent="0.35">
      <c r="U362" s="87">
        <v>42255</v>
      </c>
      <c r="V362" s="86">
        <v>1192.1461289399999</v>
      </c>
      <c r="W362" s="86">
        <v>1167.2075588160001</v>
      </c>
      <c r="X362" s="86">
        <v>1069.3081396979999</v>
      </c>
      <c r="Y362" s="86">
        <v>1536</v>
      </c>
      <c r="Z362" s="98">
        <v>1381</v>
      </c>
      <c r="AB362" s="91"/>
      <c r="AC362" s="86"/>
      <c r="AD362" s="86"/>
      <c r="AE362" s="96"/>
      <c r="AF362" s="90"/>
    </row>
    <row r="363" spans="21:32" x14ac:dyDescent="0.35">
      <c r="U363" s="87">
        <v>42256</v>
      </c>
      <c r="V363" s="86">
        <v>1200.705566499</v>
      </c>
      <c r="W363" s="86">
        <v>1161.4771916730001</v>
      </c>
      <c r="X363" s="86">
        <v>1070.2863206729999</v>
      </c>
      <c r="Y363" s="86">
        <v>1536</v>
      </c>
      <c r="Z363" s="98">
        <v>1367</v>
      </c>
      <c r="AB363" s="91"/>
      <c r="AC363" s="86"/>
      <c r="AD363" s="86"/>
      <c r="AE363" s="96"/>
      <c r="AF363" s="90"/>
    </row>
    <row r="364" spans="21:32" x14ac:dyDescent="0.35">
      <c r="U364" s="87">
        <v>42257</v>
      </c>
      <c r="V364" s="86">
        <v>1221.4005572249998</v>
      </c>
      <c r="W364" s="86">
        <v>1164.215168961</v>
      </c>
      <c r="X364" s="86">
        <v>1096.2959713319999</v>
      </c>
      <c r="Y364" s="86">
        <v>1507</v>
      </c>
      <c r="Z364" s="98">
        <v>1366</v>
      </c>
      <c r="AB364" s="91"/>
      <c r="AC364" s="86"/>
      <c r="AD364" s="86"/>
      <c r="AE364" s="96"/>
      <c r="AF364" s="90"/>
    </row>
    <row r="365" spans="21:32" x14ac:dyDescent="0.35">
      <c r="U365" s="87">
        <v>42258</v>
      </c>
      <c r="V365" s="86">
        <v>1236.8387946539997</v>
      </c>
      <c r="W365" s="86">
        <v>1174.660885344</v>
      </c>
      <c r="X365" s="86">
        <v>1084.2043487609999</v>
      </c>
      <c r="Y365" s="86">
        <v>1494</v>
      </c>
      <c r="Z365" s="98">
        <v>1362</v>
      </c>
      <c r="AB365" s="91"/>
      <c r="AC365" s="86"/>
      <c r="AD365" s="86"/>
      <c r="AE365" s="96"/>
      <c r="AF365" s="90"/>
    </row>
    <row r="366" spans="21:32" x14ac:dyDescent="0.35">
      <c r="U366" s="87">
        <v>42259</v>
      </c>
      <c r="V366" s="86">
        <v>1256.052889929</v>
      </c>
      <c r="W366" s="86">
        <v>1164.1419139770001</v>
      </c>
      <c r="X366" s="86">
        <v>1083.2663160720001</v>
      </c>
      <c r="Y366" s="86">
        <v>1502</v>
      </c>
      <c r="Z366" s="98">
        <v>1346</v>
      </c>
      <c r="AB366" s="91"/>
      <c r="AC366" s="86"/>
      <c r="AD366" s="86"/>
      <c r="AE366" s="96"/>
      <c r="AF366" s="90"/>
    </row>
    <row r="367" spans="21:32" x14ac:dyDescent="0.35">
      <c r="U367" s="87">
        <v>42260</v>
      </c>
      <c r="V367" s="86">
        <v>1278.6008045640001</v>
      </c>
      <c r="W367" s="86">
        <v>1117.5189893670001</v>
      </c>
      <c r="X367" s="86">
        <v>1075.1879189669999</v>
      </c>
      <c r="Y367" s="86">
        <v>1503</v>
      </c>
      <c r="Z367" s="98">
        <v>1328</v>
      </c>
      <c r="AB367" s="91"/>
      <c r="AC367" s="86"/>
      <c r="AD367" s="86"/>
      <c r="AE367" s="96"/>
      <c r="AF367" s="90"/>
    </row>
    <row r="368" spans="21:32" x14ac:dyDescent="0.35">
      <c r="U368" s="87">
        <v>42261</v>
      </c>
      <c r="V368" s="86">
        <v>1296.4194968700001</v>
      </c>
      <c r="W368" s="86">
        <v>1065.9726792599999</v>
      </c>
      <c r="X368" s="86">
        <v>1048.7220981</v>
      </c>
      <c r="Y368" s="86">
        <v>1500</v>
      </c>
      <c r="Z368" s="98">
        <v>1340</v>
      </c>
      <c r="AB368" s="91"/>
      <c r="AC368" s="86"/>
      <c r="AD368" s="86"/>
      <c r="AE368" s="96"/>
      <c r="AF368" s="90"/>
    </row>
    <row r="369" spans="21:32" x14ac:dyDescent="0.35">
      <c r="U369" s="87">
        <v>42262</v>
      </c>
      <c r="V369" s="86">
        <v>1302.1571323350001</v>
      </c>
      <c r="W369" s="86">
        <v>1027.4138514240001</v>
      </c>
      <c r="X369" s="86">
        <v>1042.620238086</v>
      </c>
      <c r="Y369" s="86">
        <v>1540</v>
      </c>
      <c r="Z369" s="98">
        <v>1359</v>
      </c>
      <c r="AB369" s="91"/>
      <c r="AC369" s="86"/>
      <c r="AD369" s="86"/>
      <c r="AE369" s="96"/>
      <c r="AF369" s="90"/>
    </row>
    <row r="370" spans="21:32" x14ac:dyDescent="0.35">
      <c r="U370" s="87">
        <v>42263</v>
      </c>
      <c r="V370" s="86">
        <v>1305.934808703</v>
      </c>
      <c r="W370" s="86">
        <v>985.88197680300004</v>
      </c>
      <c r="X370" s="86">
        <v>1048.9361759160001</v>
      </c>
      <c r="Y370" s="86">
        <v>1564</v>
      </c>
      <c r="Z370" s="98">
        <v>1354</v>
      </c>
      <c r="AB370" s="91"/>
      <c r="AC370" s="86"/>
      <c r="AD370" s="86"/>
      <c r="AE370" s="96"/>
      <c r="AF370" s="90"/>
    </row>
    <row r="371" spans="21:32" x14ac:dyDescent="0.35">
      <c r="U371" s="87">
        <v>42264</v>
      </c>
      <c r="V371" s="86">
        <v>1303.527272691</v>
      </c>
      <c r="W371" s="86">
        <v>952.19751844200005</v>
      </c>
      <c r="X371" s="86">
        <v>1069.4636873129998</v>
      </c>
      <c r="Y371" s="86">
        <v>1566</v>
      </c>
      <c r="Z371" s="98">
        <v>1342</v>
      </c>
      <c r="AB371" s="91"/>
      <c r="AC371" s="86"/>
      <c r="AD371" s="86"/>
      <c r="AE371" s="96"/>
      <c r="AF371" s="90"/>
    </row>
    <row r="372" spans="21:32" x14ac:dyDescent="0.35">
      <c r="U372" s="87">
        <v>42265</v>
      </c>
      <c r="V372" s="86">
        <v>1290.0994489049999</v>
      </c>
      <c r="W372" s="86">
        <v>912.27587465099998</v>
      </c>
      <c r="X372" s="86">
        <v>1068.7326862949999</v>
      </c>
      <c r="Y372" s="86">
        <v>1564</v>
      </c>
      <c r="Z372" s="98">
        <v>1346</v>
      </c>
      <c r="AB372" s="91"/>
      <c r="AC372" s="86"/>
      <c r="AD372" s="86"/>
      <c r="AE372" s="96"/>
      <c r="AF372" s="90"/>
    </row>
    <row r="373" spans="21:32" x14ac:dyDescent="0.35">
      <c r="U373" s="87">
        <v>42266</v>
      </c>
      <c r="V373" s="86">
        <v>1290.505664256</v>
      </c>
      <c r="W373" s="86">
        <v>862.96614739799998</v>
      </c>
      <c r="X373" s="86">
        <v>1077.6665039100001</v>
      </c>
      <c r="Y373" s="86">
        <v>1532</v>
      </c>
      <c r="Z373" s="98">
        <v>1348</v>
      </c>
      <c r="AB373" s="91"/>
      <c r="AC373" s="86"/>
      <c r="AD373" s="86"/>
      <c r="AE373" s="96"/>
      <c r="AF373" s="90"/>
    </row>
    <row r="374" spans="21:32" x14ac:dyDescent="0.35">
      <c r="U374" s="87">
        <v>42267</v>
      </c>
      <c r="V374" s="86">
        <v>1289.4164823870001</v>
      </c>
      <c r="W374" s="86">
        <v>839.64310147800006</v>
      </c>
      <c r="X374" s="86">
        <v>1027.5476747039997</v>
      </c>
      <c r="Y374" s="86">
        <v>1504</v>
      </c>
      <c r="Z374" s="86">
        <v>1355</v>
      </c>
      <c r="AB374" s="91"/>
      <c r="AC374" s="86"/>
      <c r="AD374" s="86"/>
      <c r="AE374" s="96"/>
      <c r="AF374" s="90"/>
    </row>
    <row r="375" spans="21:32" x14ac:dyDescent="0.35">
      <c r="U375" s="87">
        <v>42268</v>
      </c>
      <c r="V375" s="86">
        <v>1283.2065477240001</v>
      </c>
      <c r="W375" s="86">
        <v>820.56527426699995</v>
      </c>
      <c r="X375" s="86">
        <v>1008.1624602659999</v>
      </c>
      <c r="Y375" s="86">
        <v>1500</v>
      </c>
      <c r="Z375" s="86">
        <v>1377</v>
      </c>
      <c r="AB375" s="91"/>
      <c r="AC375" s="86"/>
      <c r="AD375" s="86"/>
      <c r="AE375" s="96"/>
      <c r="AF375" s="90"/>
    </row>
    <row r="376" spans="21:32" x14ac:dyDescent="0.35">
      <c r="U376" s="87">
        <v>42269</v>
      </c>
      <c r="V376" s="86">
        <v>1282.75232289</v>
      </c>
      <c r="W376" s="86">
        <v>785.80842974400002</v>
      </c>
      <c r="X376" s="86">
        <v>1002.235935663</v>
      </c>
      <c r="Y376" s="86">
        <v>1527</v>
      </c>
      <c r="Z376" s="86">
        <v>1384</v>
      </c>
      <c r="AB376" s="91"/>
      <c r="AC376" s="86"/>
      <c r="AD376" s="86"/>
      <c r="AE376" s="96"/>
      <c r="AF376" s="90"/>
    </row>
    <row r="377" spans="21:32" x14ac:dyDescent="0.35">
      <c r="U377" s="87">
        <v>42270</v>
      </c>
      <c r="V377" s="86">
        <v>1271.799698754</v>
      </c>
      <c r="W377" s="86">
        <v>786.28230891900012</v>
      </c>
      <c r="X377" s="86">
        <v>995.59778938199986</v>
      </c>
      <c r="Y377" s="86">
        <v>1530</v>
      </c>
      <c r="Z377" s="86">
        <v>1360</v>
      </c>
      <c r="AB377" s="91"/>
      <c r="AC377" s="86"/>
      <c r="AD377" s="86"/>
      <c r="AE377" s="96"/>
      <c r="AF377" s="90"/>
    </row>
    <row r="378" spans="21:32" x14ac:dyDescent="0.35">
      <c r="U378" s="87">
        <v>42271</v>
      </c>
      <c r="V378" s="86">
        <v>1259.2873346969998</v>
      </c>
      <c r="W378" s="86">
        <v>813.65807414999995</v>
      </c>
      <c r="X378" s="86">
        <v>1003.9674856439999</v>
      </c>
      <c r="Y378" s="86">
        <v>1520</v>
      </c>
      <c r="Z378" s="86">
        <v>1354</v>
      </c>
      <c r="AB378" s="91"/>
      <c r="AC378" s="86"/>
      <c r="AD378" s="86"/>
      <c r="AE378" s="96"/>
      <c r="AF378" s="90"/>
    </row>
    <row r="379" spans="21:32" x14ac:dyDescent="0.35">
      <c r="U379" s="87">
        <v>42272</v>
      </c>
      <c r="V379" s="86">
        <v>1279.9880780309998</v>
      </c>
      <c r="W379" s="86">
        <v>837.54535069799999</v>
      </c>
      <c r="X379" s="86">
        <v>972.49812778800003</v>
      </c>
      <c r="Y379" s="86">
        <v>1499</v>
      </c>
      <c r="Z379" s="86">
        <v>1335</v>
      </c>
      <c r="AB379" s="91"/>
      <c r="AC379" s="86"/>
      <c r="AD379" s="86"/>
      <c r="AE379" s="96"/>
      <c r="AF379" s="90"/>
    </row>
    <row r="380" spans="21:32" x14ac:dyDescent="0.35">
      <c r="U380" s="87">
        <v>42273</v>
      </c>
      <c r="V380" s="86">
        <v>1316.1504412260001</v>
      </c>
      <c r="W380" s="86">
        <v>826.09935979499994</v>
      </c>
      <c r="X380" s="86">
        <v>951.39756229499994</v>
      </c>
      <c r="Y380" s="86">
        <v>1484</v>
      </c>
      <c r="Z380" s="86">
        <v>1309</v>
      </c>
      <c r="AB380" s="91"/>
      <c r="AC380" s="86"/>
      <c r="AD380" s="86"/>
      <c r="AE380" s="96"/>
      <c r="AF380" s="90"/>
    </row>
    <row r="381" spans="21:32" x14ac:dyDescent="0.35">
      <c r="U381" s="87">
        <v>42274</v>
      </c>
      <c r="V381" s="86">
        <v>1330.3529545470001</v>
      </c>
      <c r="W381" s="86">
        <v>825.10907161499995</v>
      </c>
      <c r="X381" s="86">
        <v>946.74926940299997</v>
      </c>
      <c r="Y381" s="86">
        <v>1490</v>
      </c>
      <c r="Z381" s="86">
        <v>1280</v>
      </c>
      <c r="AB381" s="91"/>
      <c r="AC381" s="86"/>
      <c r="AD381" s="86"/>
      <c r="AE381" s="96"/>
      <c r="AF381" s="90"/>
    </row>
    <row r="382" spans="21:32" x14ac:dyDescent="0.35">
      <c r="U382" s="87">
        <v>42275</v>
      </c>
      <c r="V382" s="86">
        <v>1310.5402934159999</v>
      </c>
      <c r="W382" s="86">
        <v>818.50682417100006</v>
      </c>
      <c r="X382" s="86">
        <v>962.52515421299995</v>
      </c>
      <c r="Y382" s="86">
        <v>1490</v>
      </c>
      <c r="Z382" s="86">
        <v>1270</v>
      </c>
      <c r="AB382" s="91"/>
      <c r="AC382" s="86"/>
      <c r="AD382" s="86"/>
      <c r="AE382" s="96"/>
      <c r="AF382" s="90"/>
    </row>
    <row r="383" spans="21:32" x14ac:dyDescent="0.35">
      <c r="U383" s="87">
        <v>42276</v>
      </c>
      <c r="V383" s="86">
        <v>1296.7491776850002</v>
      </c>
      <c r="W383" s="86">
        <v>819.89895856200008</v>
      </c>
      <c r="X383" s="86">
        <v>940.56415132500001</v>
      </c>
      <c r="Y383" s="86">
        <v>1492</v>
      </c>
      <c r="Z383" s="86">
        <v>1252</v>
      </c>
      <c r="AB383" s="91"/>
      <c r="AC383" s="86"/>
      <c r="AD383" s="86"/>
      <c r="AE383" s="96"/>
      <c r="AF383" s="90"/>
    </row>
    <row r="384" spans="21:32" x14ac:dyDescent="0.35">
      <c r="U384" s="87">
        <v>42277</v>
      </c>
      <c r="V384" s="86">
        <v>1301.4588031470003</v>
      </c>
      <c r="W384" s="86">
        <v>844.46614676400009</v>
      </c>
      <c r="X384" s="86">
        <v>932.19479348999994</v>
      </c>
      <c r="Y384" s="86">
        <v>1498</v>
      </c>
      <c r="Z384" s="86">
        <v>1186</v>
      </c>
      <c r="AB384" s="91"/>
      <c r="AC384" s="86"/>
      <c r="AD384" s="86"/>
      <c r="AE384" s="96"/>
      <c r="AF384" s="90"/>
    </row>
    <row r="385" spans="21:31" x14ac:dyDescent="0.35">
      <c r="U385" s="87">
        <v>42278</v>
      </c>
      <c r="AA385" s="91"/>
      <c r="AB385" s="91"/>
      <c r="AC385" s="86"/>
      <c r="AD385" s="86"/>
      <c r="AE385" s="99"/>
    </row>
    <row r="386" spans="21:31" x14ac:dyDescent="0.35">
      <c r="U386" s="87">
        <v>42279</v>
      </c>
      <c r="AA386" s="91"/>
      <c r="AB386" s="91"/>
      <c r="AC386" s="86"/>
      <c r="AD386" s="86"/>
      <c r="AE386" s="99"/>
    </row>
    <row r="387" spans="21:31" x14ac:dyDescent="0.35">
      <c r="U387" s="87">
        <v>42280</v>
      </c>
      <c r="AA387" s="91"/>
      <c r="AB387" s="91"/>
      <c r="AC387" s="86"/>
      <c r="AD387" s="86"/>
      <c r="AE387" s="99"/>
    </row>
    <row r="388" spans="21:31" x14ac:dyDescent="0.35">
      <c r="U388" s="87">
        <v>42281</v>
      </c>
      <c r="AA388" s="91"/>
      <c r="AB388" s="91"/>
      <c r="AC388" s="86"/>
      <c r="AD388" s="86"/>
      <c r="AE388" s="99"/>
    </row>
    <row r="389" spans="21:31" x14ac:dyDescent="0.35">
      <c r="U389" s="87">
        <v>42282</v>
      </c>
      <c r="AA389" s="91"/>
      <c r="AB389" s="91"/>
      <c r="AC389" s="86"/>
      <c r="AD389" s="86"/>
      <c r="AE389" s="99"/>
    </row>
    <row r="390" spans="21:31" x14ac:dyDescent="0.35">
      <c r="U390" s="87">
        <v>42283</v>
      </c>
      <c r="AA390" s="91"/>
      <c r="AB390" s="91"/>
      <c r="AC390" s="86"/>
      <c r="AD390" s="86"/>
      <c r="AE390" s="99"/>
    </row>
    <row r="391" spans="21:31" x14ac:dyDescent="0.35">
      <c r="U391" s="87">
        <v>42284</v>
      </c>
      <c r="AA391" s="91"/>
      <c r="AB391" s="91"/>
      <c r="AC391" s="86"/>
      <c r="AD391" s="86"/>
      <c r="AE391" s="99"/>
    </row>
    <row r="392" spans="21:31" x14ac:dyDescent="0.35">
      <c r="U392" s="87">
        <v>42285</v>
      </c>
      <c r="AA392" s="91"/>
      <c r="AB392" s="91"/>
      <c r="AC392" s="86"/>
      <c r="AD392" s="86"/>
      <c r="AE392" s="99"/>
    </row>
    <row r="393" spans="21:31" x14ac:dyDescent="0.35">
      <c r="U393" s="87">
        <v>42286</v>
      </c>
      <c r="AA393" s="91"/>
      <c r="AB393" s="91"/>
      <c r="AC393" s="86"/>
      <c r="AD393" s="86"/>
      <c r="AE393" s="99"/>
    </row>
    <row r="394" spans="21:31" x14ac:dyDescent="0.35">
      <c r="U394" s="87">
        <v>42287</v>
      </c>
      <c r="AA394" s="91"/>
      <c r="AB394" s="91"/>
      <c r="AC394" s="86"/>
      <c r="AD394" s="86"/>
      <c r="AE394" s="99"/>
    </row>
    <row r="395" spans="21:31" x14ac:dyDescent="0.35">
      <c r="U395" s="87">
        <v>42288</v>
      </c>
      <c r="AA395" s="91"/>
      <c r="AB395" s="91"/>
      <c r="AC395" s="86"/>
      <c r="AD395" s="86"/>
      <c r="AE395" s="99"/>
    </row>
    <row r="396" spans="21:31" x14ac:dyDescent="0.35">
      <c r="U396" s="87">
        <v>42289</v>
      </c>
      <c r="AA396" s="91"/>
      <c r="AB396" s="91"/>
      <c r="AC396" s="86"/>
      <c r="AD396" s="86"/>
      <c r="AE396" s="99"/>
    </row>
    <row r="397" spans="21:31" x14ac:dyDescent="0.35">
      <c r="U397" s="87">
        <v>42290</v>
      </c>
      <c r="AA397" s="91"/>
      <c r="AB397" s="91"/>
      <c r="AC397" s="86"/>
      <c r="AD397" s="86"/>
      <c r="AE397" s="99"/>
    </row>
    <row r="398" spans="21:31" x14ac:dyDescent="0.35">
      <c r="U398" s="87">
        <v>42291</v>
      </c>
      <c r="AA398" s="91"/>
      <c r="AB398" s="91"/>
      <c r="AC398" s="86"/>
      <c r="AD398" s="86"/>
      <c r="AE398" s="99"/>
    </row>
    <row r="399" spans="21:31" x14ac:dyDescent="0.35">
      <c r="U399" s="87">
        <v>42292</v>
      </c>
      <c r="AA399" s="91"/>
      <c r="AB399" s="91"/>
      <c r="AC399" s="86"/>
      <c r="AD399" s="86"/>
      <c r="AE399" s="99"/>
    </row>
    <row r="400" spans="21:31" x14ac:dyDescent="0.35">
      <c r="U400" s="87">
        <v>42293</v>
      </c>
      <c r="AA400" s="91"/>
      <c r="AB400" s="91"/>
      <c r="AC400" s="86"/>
      <c r="AD400" s="86"/>
      <c r="AE400" s="99"/>
    </row>
    <row r="401" spans="21:31" x14ac:dyDescent="0.35">
      <c r="U401" s="87">
        <v>42294</v>
      </c>
      <c r="AA401" s="91"/>
      <c r="AB401" s="91"/>
      <c r="AC401" s="86"/>
      <c r="AD401" s="86"/>
      <c r="AE401" s="99"/>
    </row>
    <row r="402" spans="21:31" x14ac:dyDescent="0.35">
      <c r="U402" s="87">
        <v>42295</v>
      </c>
      <c r="AA402" s="91"/>
      <c r="AB402" s="91"/>
      <c r="AC402" s="86"/>
      <c r="AD402" s="86"/>
      <c r="AE402" s="99"/>
    </row>
    <row r="403" spans="21:31" x14ac:dyDescent="0.35">
      <c r="U403" s="87">
        <v>42296</v>
      </c>
      <c r="AA403" s="91"/>
      <c r="AB403" s="91"/>
      <c r="AC403" s="86"/>
      <c r="AD403" s="86"/>
      <c r="AE403" s="99"/>
    </row>
    <row r="404" spans="21:31" x14ac:dyDescent="0.35">
      <c r="U404" s="87">
        <v>42297</v>
      </c>
      <c r="AA404" s="91"/>
      <c r="AB404" s="91"/>
      <c r="AC404" s="86"/>
      <c r="AD404" s="86"/>
      <c r="AE404" s="99"/>
    </row>
    <row r="405" spans="21:31" x14ac:dyDescent="0.35">
      <c r="U405" s="87">
        <v>42298</v>
      </c>
      <c r="AA405" s="91"/>
      <c r="AB405" s="91"/>
      <c r="AC405" s="86"/>
      <c r="AD405" s="86"/>
      <c r="AE405" s="99"/>
    </row>
    <row r="406" spans="21:31" x14ac:dyDescent="0.35">
      <c r="U406" s="87">
        <v>42299</v>
      </c>
      <c r="AA406" s="91"/>
      <c r="AB406" s="91"/>
      <c r="AC406" s="86"/>
      <c r="AD406" s="86"/>
      <c r="AE406" s="99"/>
    </row>
    <row r="407" spans="21:31" x14ac:dyDescent="0.35">
      <c r="U407" s="87">
        <v>42300</v>
      </c>
      <c r="AA407" s="91"/>
      <c r="AB407" s="91"/>
      <c r="AC407" s="86"/>
      <c r="AD407" s="86"/>
      <c r="AE407" s="99"/>
    </row>
    <row r="408" spans="21:31" x14ac:dyDescent="0.35">
      <c r="U408" s="87">
        <v>42301</v>
      </c>
      <c r="AA408" s="91"/>
      <c r="AB408" s="91"/>
      <c r="AC408" s="86"/>
      <c r="AD408" s="86"/>
      <c r="AE408" s="99"/>
    </row>
    <row r="409" spans="21:31" x14ac:dyDescent="0.35">
      <c r="U409" s="87">
        <v>42302</v>
      </c>
      <c r="AA409" s="91"/>
      <c r="AB409" s="91"/>
      <c r="AC409" s="86"/>
      <c r="AD409" s="86"/>
      <c r="AE409" s="99"/>
    </row>
    <row r="410" spans="21:31" x14ac:dyDescent="0.35">
      <c r="U410" s="87">
        <v>42303</v>
      </c>
      <c r="AA410" s="91"/>
      <c r="AB410" s="91"/>
      <c r="AC410" s="86"/>
      <c r="AD410" s="86"/>
      <c r="AE410" s="99"/>
    </row>
    <row r="411" spans="21:31" x14ac:dyDescent="0.35">
      <c r="U411" s="87">
        <v>42304</v>
      </c>
      <c r="AA411" s="91"/>
      <c r="AB411" s="91"/>
      <c r="AC411" s="86"/>
      <c r="AD411" s="86"/>
      <c r="AE411" s="99"/>
    </row>
    <row r="412" spans="21:31" x14ac:dyDescent="0.35">
      <c r="U412" s="87">
        <v>42305</v>
      </c>
      <c r="AA412" s="91"/>
      <c r="AB412" s="91"/>
      <c r="AC412" s="86"/>
      <c r="AD412" s="86"/>
      <c r="AE412" s="99"/>
    </row>
    <row r="413" spans="21:31" x14ac:dyDescent="0.35">
      <c r="U413" s="87">
        <v>42306</v>
      </c>
      <c r="AA413" s="91"/>
      <c r="AB413" s="91"/>
      <c r="AC413" s="86"/>
      <c r="AD413" s="86"/>
      <c r="AE413" s="99"/>
    </row>
    <row r="414" spans="21:31" x14ac:dyDescent="0.35">
      <c r="U414" s="87">
        <v>42307</v>
      </c>
      <c r="AA414" s="91"/>
      <c r="AB414" s="91"/>
      <c r="AC414" s="86"/>
      <c r="AD414" s="86"/>
      <c r="AE414" s="99"/>
    </row>
    <row r="415" spans="21:31" x14ac:dyDescent="0.35">
      <c r="U415" s="87">
        <v>42308</v>
      </c>
      <c r="AA415" s="91"/>
      <c r="AB415" s="91"/>
      <c r="AC415" s="86"/>
      <c r="AD415" s="86"/>
      <c r="AE415" s="99"/>
    </row>
    <row r="416" spans="21:31" x14ac:dyDescent="0.35">
      <c r="U416" s="87">
        <v>42309</v>
      </c>
      <c r="AA416" s="91"/>
      <c r="AB416" s="91"/>
      <c r="AC416" s="86"/>
      <c r="AD416" s="86"/>
      <c r="AE416" s="99"/>
    </row>
    <row r="417" spans="21:31" x14ac:dyDescent="0.35">
      <c r="U417" s="87">
        <v>42310</v>
      </c>
      <c r="AA417" s="91"/>
      <c r="AB417" s="91"/>
      <c r="AC417" s="86"/>
      <c r="AD417" s="86"/>
      <c r="AE417" s="99"/>
    </row>
    <row r="418" spans="21:31" x14ac:dyDescent="0.35">
      <c r="U418" s="87">
        <v>42311</v>
      </c>
      <c r="AA418" s="91"/>
      <c r="AB418" s="91"/>
      <c r="AC418" s="86"/>
      <c r="AD418" s="86"/>
      <c r="AE418" s="99"/>
    </row>
    <row r="419" spans="21:31" x14ac:dyDescent="0.35">
      <c r="U419" s="87">
        <v>42312</v>
      </c>
      <c r="AA419" s="91"/>
      <c r="AB419" s="91"/>
      <c r="AC419" s="86"/>
      <c r="AD419" s="86"/>
      <c r="AE419" s="99"/>
    </row>
    <row r="420" spans="21:31" x14ac:dyDescent="0.35">
      <c r="U420" s="87">
        <v>42313</v>
      </c>
      <c r="AA420" s="91"/>
      <c r="AB420" s="91"/>
      <c r="AC420" s="86"/>
      <c r="AD420" s="86"/>
      <c r="AE420" s="99"/>
    </row>
    <row r="421" spans="21:31" x14ac:dyDescent="0.35">
      <c r="U421" s="87">
        <v>42314</v>
      </c>
      <c r="AA421" s="91"/>
      <c r="AB421" s="91"/>
      <c r="AC421" s="86"/>
      <c r="AD421" s="86"/>
      <c r="AE421" s="99"/>
    </row>
    <row r="422" spans="21:31" x14ac:dyDescent="0.35">
      <c r="U422" s="87">
        <v>42315</v>
      </c>
      <c r="AA422" s="91"/>
      <c r="AB422" s="91"/>
      <c r="AC422" s="86"/>
      <c r="AD422" s="86"/>
      <c r="AE422" s="99"/>
    </row>
    <row r="423" spans="21:31" x14ac:dyDescent="0.35">
      <c r="U423" s="87">
        <v>42316</v>
      </c>
      <c r="AA423" s="91"/>
      <c r="AB423" s="91"/>
      <c r="AC423" s="86"/>
      <c r="AD423" s="86"/>
      <c r="AE423" s="99"/>
    </row>
    <row r="424" spans="21:31" x14ac:dyDescent="0.35">
      <c r="U424" s="87">
        <v>42317</v>
      </c>
      <c r="AA424" s="91"/>
      <c r="AB424" s="91"/>
      <c r="AC424" s="86"/>
      <c r="AD424" s="86"/>
      <c r="AE424" s="99"/>
    </row>
    <row r="425" spans="21:31" x14ac:dyDescent="0.35">
      <c r="U425" s="87">
        <v>42318</v>
      </c>
      <c r="AA425" s="91"/>
      <c r="AB425" s="91"/>
      <c r="AC425" s="86"/>
      <c r="AD425" s="86"/>
      <c r="AE425" s="99"/>
    </row>
    <row r="426" spans="21:31" x14ac:dyDescent="0.35">
      <c r="U426" s="87">
        <v>42319</v>
      </c>
      <c r="AA426" s="91"/>
      <c r="AB426" s="91"/>
      <c r="AC426" s="86"/>
      <c r="AD426" s="86"/>
      <c r="AE426" s="99"/>
    </row>
    <row r="427" spans="21:31" x14ac:dyDescent="0.35">
      <c r="U427" s="87">
        <v>42320</v>
      </c>
      <c r="AA427" s="91"/>
      <c r="AB427" s="91"/>
      <c r="AC427" s="86"/>
      <c r="AD427" s="86"/>
      <c r="AE427" s="99"/>
    </row>
    <row r="428" spans="21:31" x14ac:dyDescent="0.35">
      <c r="U428" s="87">
        <v>42321</v>
      </c>
      <c r="AA428" s="91"/>
      <c r="AB428" s="91"/>
      <c r="AC428" s="86"/>
      <c r="AD428" s="86"/>
      <c r="AE428" s="99"/>
    </row>
    <row r="429" spans="21:31" x14ac:dyDescent="0.35">
      <c r="U429" s="87">
        <v>42322</v>
      </c>
      <c r="AA429" s="91"/>
      <c r="AB429" s="91"/>
      <c r="AC429" s="86"/>
      <c r="AD429" s="86"/>
      <c r="AE429" s="99"/>
    </row>
    <row r="430" spans="21:31" x14ac:dyDescent="0.35">
      <c r="U430" s="87">
        <v>42323</v>
      </c>
      <c r="AA430" s="91"/>
      <c r="AB430" s="91"/>
      <c r="AC430" s="86"/>
      <c r="AD430" s="86"/>
      <c r="AE430" s="99"/>
    </row>
    <row r="431" spans="21:31" x14ac:dyDescent="0.35">
      <c r="U431" s="87">
        <v>42324</v>
      </c>
      <c r="AA431" s="91"/>
      <c r="AB431" s="91"/>
      <c r="AC431" s="86"/>
      <c r="AD431" s="86"/>
      <c r="AE431" s="99"/>
    </row>
    <row r="432" spans="21:31" x14ac:dyDescent="0.35">
      <c r="U432" s="87">
        <v>42325</v>
      </c>
      <c r="AA432" s="91"/>
      <c r="AB432" s="91"/>
      <c r="AC432" s="86"/>
      <c r="AD432" s="86"/>
      <c r="AE432" s="99"/>
    </row>
    <row r="433" spans="21:31" x14ac:dyDescent="0.35">
      <c r="U433" s="87">
        <v>42326</v>
      </c>
      <c r="AA433" s="91"/>
      <c r="AB433" s="91"/>
      <c r="AC433" s="86"/>
      <c r="AD433" s="86"/>
      <c r="AE433" s="99"/>
    </row>
    <row r="434" spans="21:31" x14ac:dyDescent="0.35">
      <c r="U434" s="87">
        <v>42327</v>
      </c>
      <c r="AA434" s="91"/>
      <c r="AB434" s="91"/>
      <c r="AC434" s="86"/>
      <c r="AD434" s="86"/>
      <c r="AE434" s="99"/>
    </row>
    <row r="435" spans="21:31" x14ac:dyDescent="0.35">
      <c r="U435" s="87">
        <v>42328</v>
      </c>
      <c r="AA435" s="91"/>
      <c r="AB435" s="91"/>
      <c r="AC435" s="86"/>
      <c r="AD435" s="86"/>
      <c r="AE435" s="99"/>
    </row>
    <row r="436" spans="21:31" x14ac:dyDescent="0.35">
      <c r="U436" s="87">
        <v>42329</v>
      </c>
      <c r="AA436" s="91"/>
      <c r="AB436" s="91"/>
      <c r="AC436" s="86"/>
      <c r="AD436" s="86"/>
      <c r="AE436" s="99"/>
    </row>
    <row r="437" spans="21:31" x14ac:dyDescent="0.35">
      <c r="U437" s="87">
        <v>42330</v>
      </c>
      <c r="AA437" s="91"/>
      <c r="AB437" s="91"/>
      <c r="AC437" s="86"/>
      <c r="AD437" s="86"/>
      <c r="AE437" s="99"/>
    </row>
    <row r="438" spans="21:31" x14ac:dyDescent="0.35">
      <c r="U438" s="87">
        <v>42331</v>
      </c>
      <c r="AA438" s="91"/>
      <c r="AB438" s="91"/>
      <c r="AC438" s="86"/>
      <c r="AD438" s="86"/>
      <c r="AE438" s="99"/>
    </row>
    <row r="439" spans="21:31" x14ac:dyDescent="0.35">
      <c r="U439" s="87">
        <v>42332</v>
      </c>
      <c r="AA439" s="91"/>
      <c r="AB439" s="91"/>
      <c r="AC439" s="86"/>
      <c r="AD439" s="86"/>
      <c r="AE439" s="99"/>
    </row>
    <row r="440" spans="21:31" x14ac:dyDescent="0.35">
      <c r="U440" s="87">
        <v>42333</v>
      </c>
      <c r="AA440" s="91"/>
      <c r="AB440" s="91"/>
      <c r="AC440" s="86"/>
      <c r="AD440" s="86"/>
      <c r="AE440" s="99"/>
    </row>
    <row r="441" spans="21:31" x14ac:dyDescent="0.35">
      <c r="U441" s="87">
        <v>42334</v>
      </c>
      <c r="AA441" s="91"/>
      <c r="AB441" s="91"/>
      <c r="AC441" s="86"/>
      <c r="AD441" s="86"/>
      <c r="AE441" s="99"/>
    </row>
    <row r="442" spans="21:31" x14ac:dyDescent="0.35">
      <c r="U442" s="87">
        <v>42335</v>
      </c>
      <c r="AA442" s="91"/>
      <c r="AB442" s="91"/>
      <c r="AC442" s="86"/>
      <c r="AD442" s="86"/>
      <c r="AE442" s="99"/>
    </row>
    <row r="443" spans="21:31" x14ac:dyDescent="0.35">
      <c r="U443" s="87">
        <v>42336</v>
      </c>
      <c r="AA443" s="91"/>
      <c r="AB443" s="91"/>
      <c r="AC443" s="86"/>
      <c r="AD443" s="86"/>
      <c r="AE443" s="99"/>
    </row>
    <row r="444" spans="21:31" x14ac:dyDescent="0.35">
      <c r="U444" s="87">
        <v>42337</v>
      </c>
      <c r="AA444" s="91"/>
      <c r="AB444" s="91"/>
      <c r="AC444" s="86"/>
      <c r="AD444" s="86"/>
      <c r="AE444" s="99"/>
    </row>
    <row r="445" spans="21:31" x14ac:dyDescent="0.35">
      <c r="U445" s="87">
        <v>42338</v>
      </c>
      <c r="AA445" s="91"/>
      <c r="AB445" s="91"/>
      <c r="AC445" s="86"/>
      <c r="AD445" s="86"/>
      <c r="AE445" s="99"/>
    </row>
    <row r="446" spans="21:31" x14ac:dyDescent="0.35">
      <c r="U446" s="87">
        <v>42339</v>
      </c>
      <c r="AA446" s="91"/>
      <c r="AB446" s="91"/>
      <c r="AC446" s="86"/>
      <c r="AD446" s="86"/>
      <c r="AE446" s="99"/>
    </row>
    <row r="447" spans="21:31" x14ac:dyDescent="0.35">
      <c r="U447" s="87">
        <v>42340</v>
      </c>
      <c r="AA447" s="91"/>
      <c r="AB447" s="91"/>
      <c r="AC447" s="86"/>
      <c r="AD447" s="86"/>
      <c r="AE447" s="99"/>
    </row>
    <row r="448" spans="21:31" x14ac:dyDescent="0.35">
      <c r="U448" s="87">
        <v>42341</v>
      </c>
      <c r="AA448" s="91"/>
      <c r="AB448" s="91"/>
      <c r="AC448" s="86"/>
      <c r="AD448" s="86"/>
      <c r="AE448" s="99"/>
    </row>
    <row r="449" spans="21:31" x14ac:dyDescent="0.35">
      <c r="U449" s="87">
        <v>42342</v>
      </c>
      <c r="AA449" s="91"/>
      <c r="AB449" s="91"/>
      <c r="AC449" s="86"/>
      <c r="AD449" s="86"/>
      <c r="AE449" s="99"/>
    </row>
    <row r="450" spans="21:31" x14ac:dyDescent="0.35">
      <c r="U450" s="87">
        <v>42343</v>
      </c>
      <c r="AA450" s="91"/>
      <c r="AB450" s="91"/>
      <c r="AC450" s="86"/>
      <c r="AD450" s="86"/>
      <c r="AE450" s="99"/>
    </row>
    <row r="451" spans="21:31" x14ac:dyDescent="0.35">
      <c r="U451" s="87">
        <v>42344</v>
      </c>
      <c r="AA451" s="91"/>
      <c r="AB451" s="91"/>
      <c r="AC451" s="86"/>
      <c r="AD451" s="86"/>
      <c r="AE451" s="99"/>
    </row>
    <row r="452" spans="21:31" x14ac:dyDescent="0.35">
      <c r="U452" s="87">
        <v>42345</v>
      </c>
      <c r="AA452" s="91"/>
      <c r="AB452" s="91"/>
      <c r="AC452" s="86"/>
      <c r="AD452" s="86"/>
      <c r="AE452" s="99"/>
    </row>
    <row r="453" spans="21:31" x14ac:dyDescent="0.35">
      <c r="U453" s="87">
        <v>42346</v>
      </c>
      <c r="AA453" s="91"/>
      <c r="AB453" s="91"/>
      <c r="AC453" s="86"/>
      <c r="AD453" s="86"/>
      <c r="AE453" s="99"/>
    </row>
    <row r="454" spans="21:31" x14ac:dyDescent="0.35">
      <c r="U454" s="87">
        <v>42347</v>
      </c>
      <c r="AA454" s="91"/>
      <c r="AB454" s="91"/>
      <c r="AC454" s="86"/>
      <c r="AD454" s="86"/>
      <c r="AE454" s="99"/>
    </row>
    <row r="455" spans="21:31" x14ac:dyDescent="0.35">
      <c r="U455" s="87">
        <v>42348</v>
      </c>
      <c r="AA455" s="91"/>
      <c r="AB455" s="91"/>
      <c r="AC455" s="86"/>
      <c r="AD455" s="86"/>
      <c r="AE455" s="99"/>
    </row>
    <row r="456" spans="21:31" x14ac:dyDescent="0.35">
      <c r="U456" s="87">
        <v>42349</v>
      </c>
      <c r="AA456" s="91"/>
      <c r="AB456" s="91"/>
      <c r="AC456" s="86"/>
      <c r="AD456" s="86"/>
      <c r="AE456" s="99"/>
    </row>
    <row r="457" spans="21:31" x14ac:dyDescent="0.35">
      <c r="U457" s="87">
        <v>42350</v>
      </c>
      <c r="AA457" s="91"/>
      <c r="AB457" s="91"/>
      <c r="AC457" s="86"/>
      <c r="AD457" s="86"/>
      <c r="AE457" s="99"/>
    </row>
    <row r="458" spans="21:31" x14ac:dyDescent="0.35">
      <c r="U458" s="87">
        <v>42351</v>
      </c>
      <c r="AA458" s="91"/>
      <c r="AB458" s="91"/>
      <c r="AC458" s="86"/>
      <c r="AD458" s="86"/>
      <c r="AE458" s="99"/>
    </row>
    <row r="459" spans="21:31" x14ac:dyDescent="0.35">
      <c r="U459" s="87">
        <v>42352</v>
      </c>
      <c r="AA459" s="91"/>
      <c r="AB459" s="91"/>
      <c r="AC459" s="86"/>
      <c r="AD459" s="86"/>
      <c r="AE459" s="99"/>
    </row>
    <row r="460" spans="21:31" x14ac:dyDescent="0.35">
      <c r="U460" s="87">
        <v>42353</v>
      </c>
      <c r="AA460" s="91"/>
      <c r="AB460" s="91"/>
      <c r="AC460" s="86"/>
      <c r="AD460" s="86"/>
      <c r="AE460" s="99"/>
    </row>
    <row r="461" spans="21:31" x14ac:dyDescent="0.35">
      <c r="U461" s="87">
        <v>42354</v>
      </c>
      <c r="AA461" s="91"/>
      <c r="AB461" s="91"/>
      <c r="AC461" s="86"/>
      <c r="AD461" s="86"/>
      <c r="AE461" s="99"/>
    </row>
    <row r="462" spans="21:31" x14ac:dyDescent="0.35">
      <c r="U462" s="87">
        <v>42355</v>
      </c>
      <c r="AA462" s="91"/>
      <c r="AB462" s="91"/>
      <c r="AC462" s="86"/>
      <c r="AD462" s="86"/>
      <c r="AE462" s="99"/>
    </row>
    <row r="463" spans="21:31" x14ac:dyDescent="0.35">
      <c r="U463" s="87">
        <v>42356</v>
      </c>
      <c r="AA463" s="91"/>
      <c r="AB463" s="91"/>
      <c r="AC463" s="86"/>
      <c r="AD463" s="86"/>
      <c r="AE463" s="99"/>
    </row>
    <row r="464" spans="21:31" x14ac:dyDescent="0.35">
      <c r="U464" s="87">
        <v>42357</v>
      </c>
      <c r="AA464" s="91"/>
      <c r="AB464" s="91"/>
      <c r="AC464" s="86"/>
      <c r="AD464" s="86"/>
      <c r="AE464" s="99"/>
    </row>
    <row r="465" spans="21:31" x14ac:dyDescent="0.35">
      <c r="U465" s="87">
        <v>42358</v>
      </c>
      <c r="AA465" s="91"/>
      <c r="AB465" s="91"/>
      <c r="AC465" s="86"/>
      <c r="AD465" s="86"/>
      <c r="AE465" s="99"/>
    </row>
    <row r="466" spans="21:31" x14ac:dyDescent="0.35">
      <c r="U466" s="87">
        <v>42359</v>
      </c>
      <c r="AA466" s="91"/>
      <c r="AB466" s="91"/>
      <c r="AC466" s="86"/>
      <c r="AD466" s="86"/>
      <c r="AE466" s="99"/>
    </row>
    <row r="467" spans="21:31" x14ac:dyDescent="0.35">
      <c r="U467" s="87">
        <v>42360</v>
      </c>
      <c r="AA467" s="91"/>
      <c r="AB467" s="91"/>
      <c r="AC467" s="86"/>
      <c r="AD467" s="86"/>
      <c r="AE467" s="99"/>
    </row>
    <row r="468" spans="21:31" x14ac:dyDescent="0.35">
      <c r="U468" s="87">
        <v>42361</v>
      </c>
      <c r="AA468" s="91"/>
      <c r="AB468" s="91"/>
      <c r="AC468" s="86"/>
      <c r="AD468" s="86"/>
      <c r="AE468" s="99"/>
    </row>
    <row r="469" spans="21:31" x14ac:dyDescent="0.35">
      <c r="U469" s="87">
        <v>42362</v>
      </c>
      <c r="AA469" s="91"/>
      <c r="AB469" s="91"/>
      <c r="AC469" s="86"/>
      <c r="AD469" s="86"/>
      <c r="AE469" s="99"/>
    </row>
    <row r="470" spans="21:31" x14ac:dyDescent="0.35">
      <c r="U470" s="87">
        <v>42363</v>
      </c>
      <c r="AA470" s="91"/>
      <c r="AB470" s="91"/>
      <c r="AC470" s="86"/>
      <c r="AD470" s="86"/>
      <c r="AE470" s="99"/>
    </row>
    <row r="471" spans="21:31" x14ac:dyDescent="0.35">
      <c r="U471" s="87">
        <v>42364</v>
      </c>
      <c r="AA471" s="91"/>
      <c r="AB471" s="91"/>
      <c r="AC471" s="86"/>
      <c r="AD471" s="86"/>
      <c r="AE471" s="99"/>
    </row>
    <row r="472" spans="21:31" x14ac:dyDescent="0.35">
      <c r="U472" s="87">
        <v>42365</v>
      </c>
      <c r="AA472" s="91"/>
      <c r="AB472" s="91"/>
      <c r="AC472" s="86"/>
      <c r="AD472" s="86"/>
      <c r="AE472" s="99"/>
    </row>
    <row r="473" spans="21:31" x14ac:dyDescent="0.35">
      <c r="U473" s="87">
        <v>42366</v>
      </c>
      <c r="AA473" s="91"/>
      <c r="AB473" s="91"/>
      <c r="AC473" s="86"/>
      <c r="AD473" s="86"/>
      <c r="AE473" s="99"/>
    </row>
    <row r="474" spans="21:31" x14ac:dyDescent="0.35">
      <c r="U474" s="87">
        <v>42367</v>
      </c>
      <c r="AA474" s="91"/>
      <c r="AB474" s="91"/>
      <c r="AC474" s="86"/>
      <c r="AD474" s="86"/>
      <c r="AE474" s="99"/>
    </row>
    <row r="475" spans="21:31" x14ac:dyDescent="0.35">
      <c r="U475" s="87">
        <v>42368</v>
      </c>
      <c r="AA475" s="91"/>
      <c r="AB475" s="91"/>
      <c r="AC475" s="86"/>
      <c r="AD475" s="86"/>
      <c r="AE475" s="99"/>
    </row>
    <row r="476" spans="21:31" x14ac:dyDescent="0.35">
      <c r="U476" s="87">
        <v>42369</v>
      </c>
      <c r="AA476" s="91"/>
      <c r="AB476" s="91"/>
      <c r="AC476" s="86"/>
      <c r="AD476" s="86"/>
      <c r="AE476" s="99"/>
    </row>
    <row r="477" spans="21:31" x14ac:dyDescent="0.35">
      <c r="U477" s="87">
        <v>42370</v>
      </c>
      <c r="AA477" s="91"/>
      <c r="AB477" s="91"/>
      <c r="AC477" s="86"/>
      <c r="AD477" s="86"/>
      <c r="AE477" s="99"/>
    </row>
    <row r="478" spans="21:31" x14ac:dyDescent="0.35">
      <c r="U478" s="87">
        <v>42371</v>
      </c>
      <c r="AA478" s="91"/>
      <c r="AB478" s="91"/>
      <c r="AC478" s="86"/>
      <c r="AD478" s="86"/>
      <c r="AE478" s="99"/>
    </row>
    <row r="479" spans="21:31" x14ac:dyDescent="0.35">
      <c r="U479" s="87">
        <v>42372</v>
      </c>
      <c r="AA479" s="91"/>
      <c r="AB479" s="91"/>
      <c r="AC479" s="86"/>
      <c r="AD479" s="86"/>
      <c r="AE479" s="99"/>
    </row>
    <row r="480" spans="21:31" x14ac:dyDescent="0.35">
      <c r="U480" s="87">
        <v>42373</v>
      </c>
      <c r="AA480" s="91"/>
      <c r="AB480" s="91"/>
      <c r="AC480" s="86"/>
      <c r="AD480" s="86"/>
      <c r="AE480" s="99"/>
    </row>
    <row r="481" spans="21:31" x14ac:dyDescent="0.35">
      <c r="U481" s="87">
        <v>42374</v>
      </c>
      <c r="AA481" s="91"/>
      <c r="AB481" s="86"/>
      <c r="AC481" s="86"/>
      <c r="AD481" s="86"/>
      <c r="AE481" s="99"/>
    </row>
    <row r="482" spans="21:31" x14ac:dyDescent="0.35">
      <c r="U482" s="87">
        <v>42375</v>
      </c>
      <c r="AA482" s="91"/>
      <c r="AB482" s="86"/>
      <c r="AC482" s="86"/>
      <c r="AD482" s="86"/>
      <c r="AE482" s="99"/>
    </row>
    <row r="483" spans="21:31" x14ac:dyDescent="0.35">
      <c r="U483" s="87">
        <v>42376</v>
      </c>
      <c r="AA483" s="91"/>
      <c r="AB483" s="86"/>
      <c r="AC483" s="86"/>
      <c r="AD483" s="86"/>
      <c r="AE483" s="99"/>
    </row>
    <row r="484" spans="21:31" x14ac:dyDescent="0.35">
      <c r="U484" s="87">
        <v>42377</v>
      </c>
      <c r="AA484" s="91"/>
      <c r="AB484" s="86"/>
      <c r="AC484" s="86"/>
      <c r="AD484" s="86"/>
      <c r="AE484" s="99"/>
    </row>
    <row r="485" spans="21:31" x14ac:dyDescent="0.35">
      <c r="U485" s="87">
        <v>42378</v>
      </c>
      <c r="AA485" s="91"/>
      <c r="AB485" s="86"/>
      <c r="AC485" s="86"/>
      <c r="AD485" s="86"/>
      <c r="AE485" s="99"/>
    </row>
    <row r="486" spans="21:31" x14ac:dyDescent="0.35">
      <c r="U486" s="87">
        <v>42379</v>
      </c>
      <c r="AA486" s="91"/>
      <c r="AB486" s="86"/>
      <c r="AC486" s="86"/>
      <c r="AD486" s="86"/>
      <c r="AE486" s="99"/>
    </row>
    <row r="487" spans="21:31" x14ac:dyDescent="0.35">
      <c r="U487" s="87">
        <v>42380</v>
      </c>
      <c r="AA487" s="91"/>
      <c r="AB487" s="86"/>
      <c r="AC487" s="86"/>
      <c r="AD487" s="86"/>
      <c r="AE487" s="99"/>
    </row>
    <row r="488" spans="21:31" x14ac:dyDescent="0.35">
      <c r="U488" s="87">
        <v>42381</v>
      </c>
      <c r="AA488" s="91"/>
      <c r="AB488" s="86"/>
      <c r="AC488" s="86"/>
      <c r="AD488" s="86"/>
      <c r="AE488" s="99"/>
    </row>
    <row r="489" spans="21:31" x14ac:dyDescent="0.35">
      <c r="U489" s="87">
        <v>42382</v>
      </c>
      <c r="AA489" s="91"/>
      <c r="AB489" s="86"/>
      <c r="AC489" s="86"/>
      <c r="AD489" s="86"/>
      <c r="AE489" s="99"/>
    </row>
    <row r="490" spans="21:31" x14ac:dyDescent="0.35">
      <c r="U490" s="87">
        <v>42383</v>
      </c>
      <c r="AA490" s="91"/>
      <c r="AB490" s="86"/>
      <c r="AC490" s="86"/>
      <c r="AD490" s="86"/>
      <c r="AE490" s="99"/>
    </row>
    <row r="491" spans="21:31" x14ac:dyDescent="0.35">
      <c r="U491" s="87">
        <v>42384</v>
      </c>
      <c r="AA491" s="91"/>
      <c r="AB491" s="86"/>
      <c r="AC491" s="86"/>
      <c r="AD491" s="86"/>
      <c r="AE491" s="99"/>
    </row>
    <row r="492" spans="21:31" x14ac:dyDescent="0.35">
      <c r="U492" s="87">
        <v>42385</v>
      </c>
      <c r="AA492" s="91"/>
      <c r="AB492" s="86"/>
      <c r="AC492" s="86"/>
      <c r="AD492" s="86"/>
      <c r="AE492" s="99"/>
    </row>
    <row r="493" spans="21:31" x14ac:dyDescent="0.35">
      <c r="U493" s="87">
        <v>42386</v>
      </c>
      <c r="AA493" s="91"/>
      <c r="AB493" s="86"/>
      <c r="AC493" s="86"/>
      <c r="AD493" s="86"/>
      <c r="AE493" s="99"/>
    </row>
    <row r="494" spans="21:31" x14ac:dyDescent="0.35">
      <c r="U494" s="87">
        <v>42387</v>
      </c>
      <c r="AA494" s="91"/>
      <c r="AB494" s="86"/>
      <c r="AC494" s="86"/>
      <c r="AD494" s="86"/>
      <c r="AE494" s="99"/>
    </row>
    <row r="495" spans="21:31" x14ac:dyDescent="0.35">
      <c r="U495" s="87">
        <v>42388</v>
      </c>
      <c r="AA495" s="91"/>
      <c r="AB495" s="86"/>
      <c r="AC495" s="86"/>
      <c r="AD495" s="86"/>
      <c r="AE495" s="99"/>
    </row>
    <row r="496" spans="21:31" x14ac:dyDescent="0.35">
      <c r="U496" s="87">
        <v>42389</v>
      </c>
      <c r="AA496" s="91"/>
      <c r="AB496" s="86"/>
      <c r="AC496" s="86"/>
      <c r="AD496" s="86"/>
      <c r="AE496" s="99"/>
    </row>
    <row r="497" spans="21:31" x14ac:dyDescent="0.35">
      <c r="U497" s="87">
        <v>42390</v>
      </c>
      <c r="AA497" s="91"/>
      <c r="AB497" s="86"/>
      <c r="AC497" s="86"/>
      <c r="AD497" s="86"/>
      <c r="AE497" s="99"/>
    </row>
    <row r="498" spans="21:31" x14ac:dyDescent="0.35">
      <c r="U498" s="87">
        <v>42391</v>
      </c>
      <c r="AA498" s="91"/>
      <c r="AB498" s="86"/>
      <c r="AC498" s="86"/>
      <c r="AD498" s="86"/>
      <c r="AE498" s="99"/>
    </row>
    <row r="499" spans="21:31" x14ac:dyDescent="0.35">
      <c r="U499" s="87">
        <v>42392</v>
      </c>
      <c r="AA499" s="91"/>
      <c r="AB499" s="86"/>
      <c r="AC499" s="86"/>
      <c r="AD499" s="86"/>
      <c r="AE499" s="99"/>
    </row>
    <row r="500" spans="21:31" x14ac:dyDescent="0.35">
      <c r="U500" s="87">
        <v>42393</v>
      </c>
      <c r="AA500" s="91"/>
      <c r="AB500" s="86"/>
      <c r="AC500" s="86"/>
      <c r="AD500" s="86"/>
      <c r="AE500" s="99"/>
    </row>
    <row r="501" spans="21:31" x14ac:dyDescent="0.35">
      <c r="U501" s="87">
        <v>42394</v>
      </c>
      <c r="AA501" s="91"/>
      <c r="AB501" s="86"/>
      <c r="AC501" s="86"/>
      <c r="AD501" s="86"/>
      <c r="AE501" s="99"/>
    </row>
    <row r="502" spans="21:31" x14ac:dyDescent="0.35">
      <c r="U502" s="87">
        <v>42395</v>
      </c>
      <c r="AA502" s="91"/>
      <c r="AB502" s="86"/>
      <c r="AC502" s="86"/>
      <c r="AD502" s="86"/>
      <c r="AE502" s="99"/>
    </row>
    <row r="503" spans="21:31" x14ac:dyDescent="0.35">
      <c r="U503" s="87">
        <v>42396</v>
      </c>
      <c r="AA503" s="91"/>
      <c r="AB503" s="86"/>
      <c r="AC503" s="86"/>
      <c r="AD503" s="86"/>
      <c r="AE503" s="99"/>
    </row>
    <row r="504" spans="21:31" x14ac:dyDescent="0.35">
      <c r="U504" s="87">
        <v>42397</v>
      </c>
      <c r="AA504" s="91"/>
      <c r="AB504" s="86"/>
      <c r="AC504" s="86"/>
      <c r="AD504" s="86"/>
      <c r="AE504" s="99"/>
    </row>
    <row r="505" spans="21:31" x14ac:dyDescent="0.35">
      <c r="U505" s="87">
        <v>42398</v>
      </c>
      <c r="AA505" s="91"/>
      <c r="AB505" s="86"/>
      <c r="AC505" s="86"/>
      <c r="AD505" s="86"/>
      <c r="AE505" s="99"/>
    </row>
    <row r="506" spans="21:31" x14ac:dyDescent="0.35">
      <c r="U506" s="87">
        <v>42399</v>
      </c>
      <c r="AA506" s="91"/>
      <c r="AB506" s="86"/>
      <c r="AC506" s="86"/>
      <c r="AD506" s="86"/>
      <c r="AE506" s="99"/>
    </row>
    <row r="507" spans="21:31" x14ac:dyDescent="0.35">
      <c r="U507" s="87">
        <v>42400</v>
      </c>
      <c r="AA507" s="91"/>
      <c r="AB507" s="86"/>
      <c r="AC507" s="86"/>
      <c r="AD507" s="86"/>
      <c r="AE507" s="99"/>
    </row>
    <row r="508" spans="21:31" x14ac:dyDescent="0.35">
      <c r="U508" s="87">
        <v>42401</v>
      </c>
      <c r="AA508" s="91"/>
      <c r="AB508" s="86"/>
      <c r="AC508" s="86"/>
      <c r="AD508" s="86"/>
      <c r="AE508" s="99"/>
    </row>
    <row r="509" spans="21:31" x14ac:dyDescent="0.35">
      <c r="U509" s="87">
        <v>42402</v>
      </c>
      <c r="AA509" s="91"/>
      <c r="AB509" s="86"/>
      <c r="AC509" s="86"/>
      <c r="AD509" s="86"/>
      <c r="AE509" s="99"/>
    </row>
    <row r="510" spans="21:31" x14ac:dyDescent="0.35">
      <c r="U510" s="87">
        <v>42403</v>
      </c>
      <c r="AA510" s="91"/>
      <c r="AB510" s="86"/>
      <c r="AC510" s="86"/>
      <c r="AD510" s="86"/>
      <c r="AE510" s="99"/>
    </row>
    <row r="511" spans="21:31" x14ac:dyDescent="0.35">
      <c r="U511" s="87">
        <v>42404</v>
      </c>
      <c r="AA511" s="91"/>
      <c r="AB511" s="86"/>
      <c r="AC511" s="86"/>
      <c r="AD511" s="86"/>
      <c r="AE511" s="99"/>
    </row>
    <row r="512" spans="21:31" x14ac:dyDescent="0.35">
      <c r="U512" s="87">
        <v>42405</v>
      </c>
      <c r="AA512" s="91"/>
      <c r="AB512" s="86"/>
      <c r="AC512" s="86"/>
      <c r="AD512" s="86"/>
      <c r="AE512" s="99"/>
    </row>
    <row r="513" spans="21:31" x14ac:dyDescent="0.35">
      <c r="U513" s="87">
        <v>42406</v>
      </c>
      <c r="AA513" s="91"/>
      <c r="AB513" s="86"/>
      <c r="AC513" s="86"/>
      <c r="AD513" s="86"/>
      <c r="AE513" s="99"/>
    </row>
    <row r="514" spans="21:31" x14ac:dyDescent="0.35">
      <c r="U514" s="87">
        <v>42407</v>
      </c>
      <c r="AA514" s="91"/>
      <c r="AB514" s="86"/>
      <c r="AC514" s="86"/>
      <c r="AD514" s="86"/>
      <c r="AE514" s="99"/>
    </row>
    <row r="515" spans="21:31" x14ac:dyDescent="0.35">
      <c r="U515" s="87">
        <v>42408</v>
      </c>
      <c r="AA515" s="91"/>
      <c r="AB515" s="86"/>
      <c r="AC515" s="86"/>
      <c r="AD515" s="86"/>
      <c r="AE515" s="99"/>
    </row>
    <row r="516" spans="21:31" x14ac:dyDescent="0.35">
      <c r="U516" s="87">
        <v>42409</v>
      </c>
      <c r="AA516" s="91"/>
      <c r="AB516" s="86"/>
      <c r="AC516" s="86"/>
      <c r="AD516" s="86"/>
      <c r="AE516" s="99"/>
    </row>
    <row r="517" spans="21:31" x14ac:dyDescent="0.35">
      <c r="U517" s="87">
        <v>42410</v>
      </c>
      <c r="AA517" s="91"/>
      <c r="AB517" s="86"/>
      <c r="AC517" s="86"/>
      <c r="AD517" s="86"/>
      <c r="AE517" s="99"/>
    </row>
    <row r="518" spans="21:31" x14ac:dyDescent="0.35">
      <c r="U518" s="87">
        <v>42411</v>
      </c>
      <c r="AA518" s="91"/>
      <c r="AB518" s="86"/>
      <c r="AC518" s="86"/>
      <c r="AD518" s="86"/>
      <c r="AE518" s="99"/>
    </row>
    <row r="519" spans="21:31" x14ac:dyDescent="0.35">
      <c r="U519" s="87">
        <v>42412</v>
      </c>
      <c r="AA519" s="91"/>
      <c r="AB519" s="86"/>
      <c r="AC519" s="86"/>
      <c r="AD519" s="86"/>
      <c r="AE519" s="99"/>
    </row>
    <row r="520" spans="21:31" x14ac:dyDescent="0.35">
      <c r="U520" s="87">
        <v>42413</v>
      </c>
      <c r="AA520" s="91"/>
      <c r="AB520" s="86"/>
      <c r="AC520" s="86"/>
      <c r="AD520" s="86"/>
      <c r="AE520" s="99"/>
    </row>
    <row r="521" spans="21:31" x14ac:dyDescent="0.35">
      <c r="U521" s="87">
        <v>42414</v>
      </c>
      <c r="AA521" s="91"/>
      <c r="AB521" s="86"/>
      <c r="AC521" s="86"/>
      <c r="AD521" s="86"/>
      <c r="AE521" s="99"/>
    </row>
    <row r="522" spans="21:31" x14ac:dyDescent="0.35">
      <c r="U522" s="87">
        <v>42415</v>
      </c>
      <c r="AA522" s="91"/>
      <c r="AB522" s="86"/>
      <c r="AC522" s="86"/>
      <c r="AD522" s="86"/>
      <c r="AE522" s="99"/>
    </row>
    <row r="523" spans="21:31" x14ac:dyDescent="0.35">
      <c r="U523" s="87">
        <v>42416</v>
      </c>
      <c r="AA523" s="91"/>
      <c r="AB523" s="86"/>
      <c r="AC523" s="86"/>
      <c r="AD523" s="86"/>
      <c r="AE523" s="99"/>
    </row>
    <row r="524" spans="21:31" x14ac:dyDescent="0.35">
      <c r="U524" s="87">
        <v>42417</v>
      </c>
      <c r="AA524" s="91"/>
      <c r="AB524" s="86"/>
      <c r="AC524" s="86"/>
      <c r="AD524" s="86"/>
      <c r="AE524" s="99"/>
    </row>
    <row r="525" spans="21:31" x14ac:dyDescent="0.35">
      <c r="U525" s="87">
        <v>42418</v>
      </c>
      <c r="AA525" s="91"/>
      <c r="AB525" s="86"/>
      <c r="AC525" s="86"/>
      <c r="AD525" s="86"/>
      <c r="AE525" s="99"/>
    </row>
    <row r="526" spans="21:31" x14ac:dyDescent="0.35">
      <c r="U526" s="87">
        <v>42419</v>
      </c>
      <c r="AA526" s="91"/>
      <c r="AB526" s="86"/>
      <c r="AC526" s="86"/>
      <c r="AD526" s="86"/>
      <c r="AE526" s="99"/>
    </row>
    <row r="527" spans="21:31" x14ac:dyDescent="0.35">
      <c r="U527" s="87">
        <v>42420</v>
      </c>
      <c r="AA527" s="91"/>
      <c r="AB527" s="86"/>
      <c r="AC527" s="86"/>
      <c r="AD527" s="86"/>
      <c r="AE527" s="99"/>
    </row>
    <row r="528" spans="21:31" x14ac:dyDescent="0.35">
      <c r="U528" s="87">
        <v>42421</v>
      </c>
      <c r="AA528" s="91"/>
      <c r="AB528" s="86"/>
      <c r="AC528" s="86"/>
      <c r="AD528" s="86"/>
      <c r="AE528" s="99"/>
    </row>
    <row r="529" spans="21:31" x14ac:dyDescent="0.35">
      <c r="U529" s="87">
        <v>42422</v>
      </c>
      <c r="AA529" s="91"/>
      <c r="AB529" s="86"/>
      <c r="AC529" s="86"/>
      <c r="AD529" s="86"/>
      <c r="AE529" s="99"/>
    </row>
    <row r="530" spans="21:31" x14ac:dyDescent="0.35">
      <c r="U530" s="87">
        <v>42423</v>
      </c>
      <c r="AA530" s="91"/>
      <c r="AB530" s="86"/>
      <c r="AC530" s="86"/>
      <c r="AD530" s="86"/>
      <c r="AE530" s="99"/>
    </row>
    <row r="531" spans="21:31" x14ac:dyDescent="0.35">
      <c r="U531" s="87">
        <v>42424</v>
      </c>
      <c r="AA531" s="91"/>
      <c r="AB531" s="86"/>
      <c r="AC531" s="86"/>
      <c r="AD531" s="86"/>
      <c r="AE531" s="99"/>
    </row>
    <row r="532" spans="21:31" x14ac:dyDescent="0.35">
      <c r="U532" s="87">
        <v>42425</v>
      </c>
      <c r="AA532" s="91"/>
      <c r="AB532" s="86"/>
      <c r="AC532" s="86"/>
      <c r="AD532" s="86"/>
      <c r="AE532" s="99"/>
    </row>
    <row r="533" spans="21:31" x14ac:dyDescent="0.35">
      <c r="U533" s="87">
        <v>42426</v>
      </c>
      <c r="AA533" s="91"/>
      <c r="AB533" s="86"/>
      <c r="AC533" s="86"/>
      <c r="AD533" s="86"/>
      <c r="AE533" s="99"/>
    </row>
    <row r="534" spans="21:31" x14ac:dyDescent="0.35">
      <c r="U534" s="87">
        <v>42427</v>
      </c>
      <c r="AA534" s="91"/>
      <c r="AB534" s="86"/>
      <c r="AC534" s="86"/>
      <c r="AD534" s="86"/>
      <c r="AE534" s="99"/>
    </row>
    <row r="535" spans="21:31" x14ac:dyDescent="0.35">
      <c r="U535" s="87">
        <v>42428</v>
      </c>
      <c r="AA535" s="91"/>
      <c r="AB535" s="86"/>
      <c r="AC535" s="86"/>
      <c r="AD535" s="86"/>
      <c r="AE535" s="99"/>
    </row>
    <row r="536" spans="21:31" x14ac:dyDescent="0.35">
      <c r="U536" s="87">
        <v>42429</v>
      </c>
      <c r="AA536" s="91"/>
      <c r="AB536" s="86"/>
      <c r="AC536" s="86"/>
      <c r="AD536" s="86"/>
      <c r="AE536" s="99"/>
    </row>
    <row r="537" spans="21:31" x14ac:dyDescent="0.35">
      <c r="U537" s="87">
        <v>42430</v>
      </c>
      <c r="AA537" s="91"/>
      <c r="AB537" s="86"/>
      <c r="AC537" s="86"/>
      <c r="AD537" s="86"/>
      <c r="AE537" s="99"/>
    </row>
    <row r="538" spans="21:31" x14ac:dyDescent="0.35">
      <c r="U538" s="87">
        <v>42431</v>
      </c>
      <c r="AA538" s="91"/>
      <c r="AB538" s="86"/>
      <c r="AC538" s="86"/>
      <c r="AD538" s="86"/>
      <c r="AE538" s="99"/>
    </row>
    <row r="539" spans="21:31" x14ac:dyDescent="0.35">
      <c r="U539" s="87">
        <v>42432</v>
      </c>
      <c r="AA539" s="91"/>
      <c r="AB539" s="86"/>
      <c r="AC539" s="86"/>
      <c r="AD539" s="86"/>
      <c r="AE539" s="99"/>
    </row>
    <row r="540" spans="21:31" x14ac:dyDescent="0.35">
      <c r="U540" s="87">
        <v>42433</v>
      </c>
      <c r="AA540" s="91"/>
      <c r="AB540" s="86"/>
      <c r="AC540" s="86"/>
      <c r="AD540" s="86"/>
      <c r="AE540" s="99"/>
    </row>
    <row r="541" spans="21:31" x14ac:dyDescent="0.35">
      <c r="U541" s="87">
        <v>42434</v>
      </c>
      <c r="AA541" s="91"/>
      <c r="AB541" s="86"/>
      <c r="AC541" s="86"/>
      <c r="AD541" s="86"/>
      <c r="AE541" s="99"/>
    </row>
    <row r="542" spans="21:31" x14ac:dyDescent="0.35">
      <c r="U542" s="87">
        <v>42435</v>
      </c>
      <c r="AA542" s="91"/>
      <c r="AB542" s="86"/>
      <c r="AC542" s="86"/>
      <c r="AD542" s="86"/>
      <c r="AE542" s="99"/>
    </row>
    <row r="543" spans="21:31" x14ac:dyDescent="0.35">
      <c r="U543" s="87">
        <v>42436</v>
      </c>
      <c r="AA543" s="91"/>
      <c r="AB543" s="86"/>
      <c r="AC543" s="86"/>
      <c r="AD543" s="86"/>
      <c r="AE543" s="99"/>
    </row>
    <row r="544" spans="21:31" x14ac:dyDescent="0.35">
      <c r="U544" s="87">
        <v>42437</v>
      </c>
      <c r="AA544" s="91"/>
      <c r="AB544" s="86"/>
      <c r="AC544" s="86"/>
      <c r="AD544" s="86"/>
      <c r="AE544" s="99"/>
    </row>
    <row r="545" spans="21:31" x14ac:dyDescent="0.35">
      <c r="U545" s="87">
        <v>42438</v>
      </c>
      <c r="AA545" s="91"/>
      <c r="AB545" s="86"/>
      <c r="AC545" s="86"/>
      <c r="AD545" s="86"/>
      <c r="AE545" s="99"/>
    </row>
    <row r="546" spans="21:31" x14ac:dyDescent="0.35">
      <c r="U546" s="87">
        <v>42439</v>
      </c>
      <c r="AA546" s="91"/>
      <c r="AB546" s="86"/>
      <c r="AC546" s="86"/>
      <c r="AD546" s="86"/>
      <c r="AE546" s="99"/>
    </row>
    <row r="547" spans="21:31" x14ac:dyDescent="0.35">
      <c r="U547" s="87">
        <v>42440</v>
      </c>
      <c r="AA547" s="91"/>
      <c r="AB547" s="86"/>
      <c r="AC547" s="86"/>
      <c r="AD547" s="86"/>
      <c r="AE547" s="99"/>
    </row>
    <row r="548" spans="21:31" x14ac:dyDescent="0.35">
      <c r="U548" s="87">
        <v>42441</v>
      </c>
      <c r="AA548" s="91"/>
      <c r="AB548" s="86"/>
      <c r="AC548" s="86"/>
      <c r="AD548" s="86"/>
      <c r="AE548" s="99"/>
    </row>
    <row r="549" spans="21:31" x14ac:dyDescent="0.35">
      <c r="U549" s="87">
        <v>42442</v>
      </c>
      <c r="AA549" s="91"/>
      <c r="AB549" s="86"/>
      <c r="AC549" s="86"/>
      <c r="AD549" s="86"/>
      <c r="AE549" s="99"/>
    </row>
    <row r="550" spans="21:31" x14ac:dyDescent="0.35">
      <c r="U550" s="87">
        <v>42443</v>
      </c>
      <c r="AA550" s="91"/>
      <c r="AB550" s="86"/>
      <c r="AC550" s="86"/>
      <c r="AD550" s="86"/>
      <c r="AE550" s="99"/>
    </row>
    <row r="551" spans="21:31" x14ac:dyDescent="0.35">
      <c r="U551" s="87">
        <v>42444</v>
      </c>
      <c r="AA551" s="91"/>
      <c r="AB551" s="86"/>
      <c r="AC551" s="86"/>
      <c r="AD551" s="86"/>
      <c r="AE551" s="99"/>
    </row>
    <row r="552" spans="21:31" x14ac:dyDescent="0.35">
      <c r="U552" s="87">
        <v>42445</v>
      </c>
      <c r="AA552" s="91"/>
      <c r="AB552" s="86"/>
      <c r="AC552" s="86"/>
      <c r="AD552" s="86"/>
      <c r="AE552" s="99"/>
    </row>
    <row r="553" spans="21:31" x14ac:dyDescent="0.35">
      <c r="U553" s="87">
        <v>42446</v>
      </c>
      <c r="AA553" s="91"/>
      <c r="AB553" s="86"/>
      <c r="AC553" s="86"/>
      <c r="AD553" s="86"/>
      <c r="AE553" s="99"/>
    </row>
    <row r="554" spans="21:31" x14ac:dyDescent="0.35">
      <c r="U554" s="87">
        <v>42447</v>
      </c>
      <c r="AA554" s="91"/>
      <c r="AB554" s="86"/>
      <c r="AC554" s="86"/>
      <c r="AD554" s="86"/>
      <c r="AE554" s="99"/>
    </row>
    <row r="555" spans="21:31" x14ac:dyDescent="0.35">
      <c r="U555" s="87">
        <v>42448</v>
      </c>
      <c r="AA555" s="91"/>
      <c r="AB555" s="86"/>
      <c r="AC555" s="86"/>
      <c r="AD555" s="86"/>
      <c r="AE555" s="99"/>
    </row>
    <row r="556" spans="21:31" x14ac:dyDescent="0.35">
      <c r="U556" s="87">
        <v>42449</v>
      </c>
      <c r="AA556" s="91"/>
      <c r="AB556" s="86"/>
      <c r="AC556" s="86"/>
      <c r="AD556" s="86"/>
      <c r="AE556" s="99"/>
    </row>
    <row r="557" spans="21:31" x14ac:dyDescent="0.35">
      <c r="U557" s="87">
        <v>42450</v>
      </c>
      <c r="AA557" s="91"/>
      <c r="AB557" s="86"/>
      <c r="AC557" s="86"/>
      <c r="AD557" s="86"/>
      <c r="AE557" s="99"/>
    </row>
    <row r="558" spans="21:31" x14ac:dyDescent="0.35">
      <c r="U558" s="87">
        <v>42451</v>
      </c>
      <c r="AA558" s="91"/>
      <c r="AB558" s="86"/>
      <c r="AC558" s="86"/>
      <c r="AD558" s="86"/>
      <c r="AE558" s="99"/>
    </row>
    <row r="559" spans="21:31" x14ac:dyDescent="0.35">
      <c r="U559" s="87">
        <v>42452</v>
      </c>
      <c r="AA559" s="91"/>
      <c r="AB559" s="86"/>
      <c r="AC559" s="86"/>
      <c r="AD559" s="86"/>
      <c r="AE559" s="99"/>
    </row>
    <row r="560" spans="21:31" x14ac:dyDescent="0.35">
      <c r="U560" s="87">
        <v>42453</v>
      </c>
      <c r="AA560" s="91"/>
      <c r="AB560" s="86"/>
      <c r="AC560" s="86"/>
      <c r="AD560" s="86"/>
      <c r="AE560" s="99"/>
    </row>
    <row r="561" spans="21:31" x14ac:dyDescent="0.35">
      <c r="U561" s="87">
        <v>42454</v>
      </c>
      <c r="AA561" s="91"/>
      <c r="AB561" s="86"/>
      <c r="AC561" s="86"/>
      <c r="AD561" s="86"/>
      <c r="AE561" s="99"/>
    </row>
    <row r="562" spans="21:31" x14ac:dyDescent="0.35">
      <c r="U562" s="87">
        <v>42455</v>
      </c>
      <c r="AA562" s="91"/>
      <c r="AB562" s="86"/>
      <c r="AC562" s="86"/>
      <c r="AD562" s="86"/>
      <c r="AE562" s="99"/>
    </row>
    <row r="563" spans="21:31" x14ac:dyDescent="0.35">
      <c r="U563" s="87">
        <v>42456</v>
      </c>
      <c r="AA563" s="91"/>
      <c r="AB563" s="86"/>
      <c r="AC563" s="86"/>
      <c r="AD563" s="86"/>
      <c r="AE563" s="99"/>
    </row>
    <row r="564" spans="21:31" x14ac:dyDescent="0.35">
      <c r="U564" s="87">
        <v>42457</v>
      </c>
      <c r="AA564" s="91"/>
      <c r="AB564" s="86"/>
      <c r="AC564" s="86"/>
      <c r="AD564" s="86"/>
      <c r="AE564" s="99"/>
    </row>
    <row r="565" spans="21:31" x14ac:dyDescent="0.35">
      <c r="U565" s="87">
        <v>42458</v>
      </c>
      <c r="AA565" s="91"/>
      <c r="AB565" s="86"/>
      <c r="AC565" s="86"/>
      <c r="AD565" s="86"/>
      <c r="AE565" s="99"/>
    </row>
    <row r="566" spans="21:31" x14ac:dyDescent="0.35">
      <c r="U566" s="87">
        <v>42459</v>
      </c>
      <c r="AA566" s="91"/>
      <c r="AB566" s="86"/>
      <c r="AC566" s="86"/>
      <c r="AD566" s="86"/>
      <c r="AE566" s="99"/>
    </row>
    <row r="567" spans="21:31" x14ac:dyDescent="0.35">
      <c r="U567" s="87">
        <v>42460</v>
      </c>
      <c r="AA567" s="91"/>
      <c r="AB567" s="86"/>
      <c r="AC567" s="86"/>
      <c r="AD567" s="86"/>
      <c r="AE567" s="99"/>
    </row>
    <row r="568" spans="21:31" x14ac:dyDescent="0.35">
      <c r="U568" s="87">
        <v>42461</v>
      </c>
      <c r="AA568" s="91"/>
      <c r="AB568" s="86"/>
      <c r="AD568" s="86"/>
    </row>
    <row r="569" spans="21:31" x14ac:dyDescent="0.35">
      <c r="U569" s="87">
        <v>42462</v>
      </c>
      <c r="AA569" s="91"/>
      <c r="AB569" s="86"/>
      <c r="AD569" s="86"/>
    </row>
    <row r="570" spans="21:31" x14ac:dyDescent="0.35">
      <c r="U570" s="87">
        <v>42463</v>
      </c>
      <c r="AA570" s="91"/>
      <c r="AB570" s="86"/>
      <c r="AD570" s="86"/>
    </row>
    <row r="571" spans="21:31" x14ac:dyDescent="0.35">
      <c r="U571" s="87">
        <v>42464</v>
      </c>
      <c r="AA571" s="91"/>
      <c r="AB571" s="86"/>
      <c r="AD571" s="86"/>
    </row>
    <row r="572" spans="21:31" x14ac:dyDescent="0.35">
      <c r="U572" s="87">
        <v>42465</v>
      </c>
      <c r="AA572" s="91"/>
      <c r="AB572" s="86"/>
      <c r="AD572" s="86"/>
    </row>
    <row r="573" spans="21:31" x14ac:dyDescent="0.35">
      <c r="U573" s="87">
        <v>42466</v>
      </c>
      <c r="AA573" s="91"/>
      <c r="AB573" s="86"/>
      <c r="AD573" s="86"/>
    </row>
    <row r="574" spans="21:31" x14ac:dyDescent="0.35">
      <c r="U574" s="87">
        <v>42467</v>
      </c>
      <c r="AA574" s="91"/>
      <c r="AB574" s="86"/>
      <c r="AD574" s="86"/>
    </row>
    <row r="575" spans="21:31" x14ac:dyDescent="0.35">
      <c r="U575" s="87">
        <v>42468</v>
      </c>
      <c r="AA575" s="91"/>
      <c r="AB575" s="86"/>
      <c r="AD575" s="86"/>
    </row>
    <row r="576" spans="21:31" x14ac:dyDescent="0.35">
      <c r="U576" s="87">
        <v>42469</v>
      </c>
      <c r="AA576" s="91"/>
      <c r="AB576" s="86"/>
      <c r="AD576" s="86"/>
    </row>
    <row r="577" spans="21:30" x14ac:dyDescent="0.35">
      <c r="U577" s="87">
        <v>42470</v>
      </c>
      <c r="AA577" s="91"/>
      <c r="AB577" s="86"/>
      <c r="AD577" s="86"/>
    </row>
    <row r="578" spans="21:30" x14ac:dyDescent="0.35">
      <c r="U578" s="87">
        <v>42471</v>
      </c>
      <c r="AA578" s="91"/>
      <c r="AB578" s="86"/>
      <c r="AD578" s="86"/>
    </row>
    <row r="579" spans="21:30" x14ac:dyDescent="0.35">
      <c r="U579" s="87">
        <v>42472</v>
      </c>
      <c r="AA579" s="91"/>
      <c r="AB579" s="86"/>
      <c r="AD579" s="86"/>
    </row>
    <row r="580" spans="21:30" x14ac:dyDescent="0.35">
      <c r="U580" s="87">
        <v>42473</v>
      </c>
      <c r="AA580" s="91"/>
      <c r="AB580" s="86"/>
      <c r="AD580" s="86"/>
    </row>
    <row r="581" spans="21:30" x14ac:dyDescent="0.35">
      <c r="U581" s="87">
        <v>42474</v>
      </c>
      <c r="AA581" s="91"/>
      <c r="AB581" s="86"/>
      <c r="AD581" s="86"/>
    </row>
    <row r="582" spans="21:30" x14ac:dyDescent="0.35">
      <c r="U582" s="87">
        <v>42475</v>
      </c>
      <c r="AA582" s="91"/>
      <c r="AB582" s="86"/>
      <c r="AD582" s="86"/>
    </row>
    <row r="583" spans="21:30" x14ac:dyDescent="0.35">
      <c r="U583" s="87">
        <v>42476</v>
      </c>
      <c r="AA583" s="91"/>
      <c r="AB583" s="86"/>
      <c r="AD583" s="86"/>
    </row>
    <row r="584" spans="21:30" x14ac:dyDescent="0.35">
      <c r="U584" s="87">
        <v>42477</v>
      </c>
      <c r="AA584" s="91"/>
      <c r="AB584" s="86"/>
      <c r="AD584" s="86"/>
    </row>
    <row r="585" spans="21:30" x14ac:dyDescent="0.35">
      <c r="U585" s="87">
        <v>42478</v>
      </c>
      <c r="AA585" s="91"/>
      <c r="AB585" s="86"/>
      <c r="AD585" s="86"/>
    </row>
    <row r="586" spans="21:30" x14ac:dyDescent="0.35">
      <c r="U586" s="87">
        <v>42479</v>
      </c>
      <c r="AA586" s="91"/>
      <c r="AB586" s="86"/>
      <c r="AD586" s="86"/>
    </row>
    <row r="587" spans="21:30" x14ac:dyDescent="0.35">
      <c r="U587" s="87">
        <v>42480</v>
      </c>
      <c r="AA587" s="91"/>
      <c r="AB587" s="86"/>
      <c r="AD587" s="86"/>
    </row>
    <row r="588" spans="21:30" x14ac:dyDescent="0.35">
      <c r="U588" s="87">
        <v>42481</v>
      </c>
      <c r="AA588" s="91"/>
      <c r="AB588" s="86"/>
      <c r="AD588" s="86"/>
    </row>
    <row r="589" spans="21:30" x14ac:dyDescent="0.35">
      <c r="U589" s="87">
        <v>42482</v>
      </c>
      <c r="AA589" s="91"/>
      <c r="AB589" s="86"/>
      <c r="AD589" s="86"/>
    </row>
    <row r="590" spans="21:30" x14ac:dyDescent="0.35">
      <c r="U590" s="87">
        <v>42483</v>
      </c>
      <c r="AA590" s="91"/>
      <c r="AB590" s="86"/>
      <c r="AD590" s="86"/>
    </row>
    <row r="591" spans="21:30" x14ac:dyDescent="0.35">
      <c r="U591" s="87">
        <v>42484</v>
      </c>
      <c r="AA591" s="91"/>
      <c r="AB591" s="86"/>
      <c r="AD591" s="86"/>
    </row>
    <row r="592" spans="21:30" x14ac:dyDescent="0.35">
      <c r="U592" s="87">
        <v>42485</v>
      </c>
      <c r="AA592" s="91"/>
      <c r="AB592" s="86"/>
      <c r="AD592" s="86"/>
    </row>
    <row r="593" spans="21:30" x14ac:dyDescent="0.35">
      <c r="U593" s="87">
        <v>42486</v>
      </c>
      <c r="AA593" s="91"/>
      <c r="AB593" s="86"/>
      <c r="AD593" s="86"/>
    </row>
    <row r="594" spans="21:30" x14ac:dyDescent="0.35">
      <c r="U594" s="87">
        <v>42487</v>
      </c>
      <c r="AA594" s="91"/>
      <c r="AB594" s="86"/>
      <c r="AD594" s="86"/>
    </row>
    <row r="595" spans="21:30" x14ac:dyDescent="0.35">
      <c r="U595" s="87">
        <v>42488</v>
      </c>
      <c r="AA595" s="91"/>
      <c r="AB595" s="86"/>
      <c r="AD595" s="86"/>
    </row>
    <row r="596" spans="21:30" x14ac:dyDescent="0.35">
      <c r="U596" s="87">
        <v>42489</v>
      </c>
      <c r="AA596" s="91"/>
      <c r="AB596" s="86"/>
      <c r="AD596" s="86"/>
    </row>
    <row r="597" spans="21:30" x14ac:dyDescent="0.35">
      <c r="U597" s="87">
        <v>42490</v>
      </c>
      <c r="AA597" s="91"/>
      <c r="AB597" s="86"/>
      <c r="AD597" s="86"/>
    </row>
    <row r="598" spans="21:30" x14ac:dyDescent="0.35">
      <c r="U598" s="87">
        <v>42491</v>
      </c>
      <c r="AA598" s="91"/>
      <c r="AB598" s="86"/>
      <c r="AD598" s="86"/>
    </row>
    <row r="599" spans="21:30" x14ac:dyDescent="0.35">
      <c r="U599" s="87">
        <v>42492</v>
      </c>
      <c r="AA599" s="91"/>
      <c r="AB599" s="86"/>
      <c r="AD599" s="86"/>
    </row>
    <row r="600" spans="21:30" x14ac:dyDescent="0.35">
      <c r="U600" s="87">
        <v>42493</v>
      </c>
      <c r="AA600" s="91"/>
      <c r="AB600" s="86"/>
      <c r="AD600" s="86"/>
    </row>
    <row r="601" spans="21:30" x14ac:dyDescent="0.35">
      <c r="U601" s="87">
        <v>42494</v>
      </c>
      <c r="AA601" s="91"/>
      <c r="AB601" s="86"/>
      <c r="AD601" s="86"/>
    </row>
    <row r="602" spans="21:30" x14ac:dyDescent="0.35">
      <c r="U602" s="87">
        <v>42495</v>
      </c>
      <c r="AA602" s="91"/>
      <c r="AB602" s="86"/>
      <c r="AD602" s="86"/>
    </row>
    <row r="603" spans="21:30" x14ac:dyDescent="0.35">
      <c r="U603" s="87">
        <v>42496</v>
      </c>
      <c r="AA603" s="91"/>
      <c r="AB603" s="86"/>
      <c r="AD603" s="86"/>
    </row>
    <row r="604" spans="21:30" x14ac:dyDescent="0.35">
      <c r="U604" s="87">
        <v>42497</v>
      </c>
      <c r="AA604" s="91"/>
      <c r="AB604" s="86"/>
      <c r="AD604" s="86"/>
    </row>
    <row r="605" spans="21:30" x14ac:dyDescent="0.35">
      <c r="U605" s="87">
        <v>42498</v>
      </c>
      <c r="AA605" s="91"/>
      <c r="AB605" s="86"/>
      <c r="AD605" s="86"/>
    </row>
    <row r="606" spans="21:30" x14ac:dyDescent="0.35">
      <c r="U606" s="87">
        <v>42499</v>
      </c>
      <c r="AA606" s="91"/>
      <c r="AB606" s="86"/>
      <c r="AD606" s="86"/>
    </row>
    <row r="607" spans="21:30" x14ac:dyDescent="0.35">
      <c r="U607" s="87">
        <v>42500</v>
      </c>
      <c r="AA607" s="91"/>
      <c r="AB607" s="86"/>
      <c r="AD607" s="86"/>
    </row>
    <row r="608" spans="21:30" x14ac:dyDescent="0.35">
      <c r="U608" s="87">
        <v>42501</v>
      </c>
      <c r="AA608" s="91"/>
      <c r="AB608" s="86"/>
      <c r="AD608" s="86"/>
    </row>
    <row r="609" spans="21:30" x14ac:dyDescent="0.35">
      <c r="U609" s="87">
        <v>42502</v>
      </c>
      <c r="AA609" s="91"/>
      <c r="AB609" s="86"/>
      <c r="AD609" s="86"/>
    </row>
    <row r="610" spans="21:30" x14ac:dyDescent="0.35">
      <c r="U610" s="87">
        <v>42503</v>
      </c>
      <c r="AA610" s="91"/>
      <c r="AB610" s="86"/>
      <c r="AD610" s="86"/>
    </row>
    <row r="611" spans="21:30" x14ac:dyDescent="0.35">
      <c r="U611" s="87">
        <v>42504</v>
      </c>
      <c r="AA611" s="91"/>
      <c r="AB611" s="86"/>
      <c r="AD611" s="86"/>
    </row>
    <row r="612" spans="21:30" x14ac:dyDescent="0.35">
      <c r="U612" s="87">
        <v>42505</v>
      </c>
      <c r="AA612" s="91"/>
      <c r="AB612" s="86"/>
      <c r="AD612" s="86"/>
    </row>
    <row r="613" spans="21:30" x14ac:dyDescent="0.35">
      <c r="U613" s="87">
        <v>42506</v>
      </c>
      <c r="AA613" s="91"/>
      <c r="AB613" s="86"/>
      <c r="AD613" s="86"/>
    </row>
    <row r="614" spans="21:30" x14ac:dyDescent="0.35">
      <c r="U614" s="87">
        <v>42507</v>
      </c>
      <c r="AA614" s="91"/>
      <c r="AB614" s="86"/>
      <c r="AD614" s="86"/>
    </row>
    <row r="615" spans="21:30" x14ac:dyDescent="0.35">
      <c r="U615" s="87">
        <v>42508</v>
      </c>
      <c r="AA615" s="91"/>
      <c r="AB615" s="86"/>
      <c r="AD615" s="86"/>
    </row>
    <row r="616" spans="21:30" x14ac:dyDescent="0.35">
      <c r="U616" s="87">
        <v>42509</v>
      </c>
      <c r="AA616" s="91"/>
      <c r="AB616" s="86"/>
      <c r="AD616" s="86"/>
    </row>
    <row r="617" spans="21:30" x14ac:dyDescent="0.35">
      <c r="U617" s="87">
        <v>42510</v>
      </c>
      <c r="AA617" s="91"/>
      <c r="AB617" s="86"/>
      <c r="AD617" s="86"/>
    </row>
    <row r="618" spans="21:30" x14ac:dyDescent="0.35">
      <c r="U618" s="87">
        <v>42511</v>
      </c>
      <c r="AA618" s="91"/>
      <c r="AB618" s="86"/>
      <c r="AD618" s="86"/>
    </row>
    <row r="619" spans="21:30" x14ac:dyDescent="0.35">
      <c r="U619" s="87">
        <v>42512</v>
      </c>
      <c r="AA619" s="91"/>
      <c r="AB619" s="86"/>
      <c r="AD619" s="86"/>
    </row>
    <row r="620" spans="21:30" x14ac:dyDescent="0.35">
      <c r="U620" s="87">
        <v>42513</v>
      </c>
      <c r="AA620" s="91"/>
      <c r="AB620" s="86"/>
      <c r="AD620" s="86"/>
    </row>
    <row r="621" spans="21:30" x14ac:dyDescent="0.35">
      <c r="U621" s="87">
        <v>42514</v>
      </c>
      <c r="AA621" s="91"/>
      <c r="AB621" s="86"/>
      <c r="AD621" s="86"/>
    </row>
    <row r="622" spans="21:30" x14ac:dyDescent="0.35">
      <c r="U622" s="87">
        <v>42515</v>
      </c>
      <c r="AA622" s="91"/>
      <c r="AB622" s="86"/>
      <c r="AD622" s="86"/>
    </row>
    <row r="623" spans="21:30" x14ac:dyDescent="0.35">
      <c r="U623" s="87">
        <v>42516</v>
      </c>
      <c r="AA623" s="91"/>
      <c r="AB623" s="86"/>
      <c r="AD623" s="86"/>
    </row>
    <row r="624" spans="21:30" x14ac:dyDescent="0.35">
      <c r="U624" s="87">
        <v>42517</v>
      </c>
      <c r="AA624" s="91"/>
      <c r="AB624" s="86"/>
      <c r="AD624" s="86"/>
    </row>
    <row r="625" spans="21:30" x14ac:dyDescent="0.35">
      <c r="U625" s="87">
        <v>42518</v>
      </c>
      <c r="AA625" s="91"/>
      <c r="AB625" s="86"/>
      <c r="AD625" s="86"/>
    </row>
    <row r="626" spans="21:30" x14ac:dyDescent="0.35">
      <c r="U626" s="87">
        <v>42519</v>
      </c>
      <c r="AA626" s="91"/>
      <c r="AB626" s="86"/>
      <c r="AD626" s="86"/>
    </row>
    <row r="627" spans="21:30" x14ac:dyDescent="0.35">
      <c r="U627" s="87">
        <v>42520</v>
      </c>
      <c r="AA627" s="91"/>
      <c r="AB627" s="86"/>
      <c r="AD627" s="86"/>
    </row>
    <row r="628" spans="21:30" x14ac:dyDescent="0.35">
      <c r="U628" s="87">
        <v>42521</v>
      </c>
      <c r="AA628" s="91"/>
      <c r="AB628" s="86"/>
      <c r="AD628" s="86"/>
    </row>
    <row r="629" spans="21:30" x14ac:dyDescent="0.35">
      <c r="U629" s="87">
        <v>42522</v>
      </c>
      <c r="AA629" s="91"/>
      <c r="AB629" s="86"/>
      <c r="AD629" s="86"/>
    </row>
    <row r="630" spans="21:30" x14ac:dyDescent="0.35">
      <c r="U630" s="87">
        <v>42523</v>
      </c>
      <c r="AA630" s="91"/>
      <c r="AB630" s="86"/>
      <c r="AD630" s="86"/>
    </row>
    <row r="631" spans="21:30" x14ac:dyDescent="0.35">
      <c r="U631" s="87">
        <v>42524</v>
      </c>
      <c r="AA631" s="91"/>
      <c r="AB631" s="86"/>
      <c r="AD631" s="86"/>
    </row>
    <row r="632" spans="21:30" x14ac:dyDescent="0.35">
      <c r="U632" s="87">
        <v>42525</v>
      </c>
      <c r="AA632" s="91"/>
      <c r="AB632" s="86"/>
      <c r="AD632" s="86"/>
    </row>
    <row r="633" spans="21:30" x14ac:dyDescent="0.35">
      <c r="U633" s="87">
        <v>42526</v>
      </c>
      <c r="AA633" s="91"/>
      <c r="AB633" s="86"/>
      <c r="AD633" s="86"/>
    </row>
    <row r="634" spans="21:30" x14ac:dyDescent="0.35">
      <c r="U634" s="87">
        <v>42527</v>
      </c>
      <c r="AA634" s="91"/>
      <c r="AB634" s="86"/>
      <c r="AD634" s="86"/>
    </row>
    <row r="635" spans="21:30" x14ac:dyDescent="0.35">
      <c r="U635" s="87">
        <v>42528</v>
      </c>
      <c r="AA635" s="91"/>
      <c r="AB635" s="86"/>
      <c r="AD635" s="86"/>
    </row>
    <row r="636" spans="21:30" x14ac:dyDescent="0.35">
      <c r="U636" s="87">
        <v>42529</v>
      </c>
      <c r="AA636" s="91"/>
      <c r="AB636" s="86"/>
      <c r="AD636" s="86"/>
    </row>
    <row r="637" spans="21:30" x14ac:dyDescent="0.35">
      <c r="U637" s="87">
        <v>42530</v>
      </c>
      <c r="AA637" s="91"/>
      <c r="AB637" s="86"/>
      <c r="AD637" s="86"/>
    </row>
    <row r="638" spans="21:30" x14ac:dyDescent="0.35">
      <c r="U638" s="87">
        <v>42531</v>
      </c>
      <c r="AA638" s="91"/>
      <c r="AB638" s="86"/>
      <c r="AD638" s="86"/>
    </row>
    <row r="639" spans="21:30" x14ac:dyDescent="0.35">
      <c r="U639" s="87">
        <v>42532</v>
      </c>
      <c r="AA639" s="91"/>
      <c r="AB639" s="86"/>
      <c r="AD639" s="86"/>
    </row>
    <row r="640" spans="21:30" x14ac:dyDescent="0.35">
      <c r="U640" s="87">
        <v>42533</v>
      </c>
      <c r="AA640" s="91"/>
      <c r="AB640" s="86"/>
      <c r="AD640" s="86"/>
    </row>
    <row r="641" spans="21:30" x14ac:dyDescent="0.35">
      <c r="U641" s="87">
        <v>42534</v>
      </c>
      <c r="AA641" s="91"/>
      <c r="AB641" s="86"/>
      <c r="AD641" s="86"/>
    </row>
    <row r="642" spans="21:30" x14ac:dyDescent="0.35">
      <c r="U642" s="87">
        <v>42535</v>
      </c>
      <c r="AA642" s="91"/>
      <c r="AB642" s="86"/>
      <c r="AD642" s="86"/>
    </row>
    <row r="643" spans="21:30" x14ac:dyDescent="0.35">
      <c r="U643" s="87">
        <v>42536</v>
      </c>
      <c r="AA643" s="91"/>
      <c r="AB643" s="86"/>
      <c r="AD643" s="86"/>
    </row>
    <row r="644" spans="21:30" x14ac:dyDescent="0.35">
      <c r="U644" s="87">
        <v>42537</v>
      </c>
      <c r="AA644" s="91"/>
      <c r="AB644" s="86"/>
      <c r="AD644" s="86"/>
    </row>
    <row r="645" spans="21:30" x14ac:dyDescent="0.35">
      <c r="U645" s="87">
        <v>42538</v>
      </c>
      <c r="AA645" s="91"/>
      <c r="AB645" s="86"/>
      <c r="AD645" s="86"/>
    </row>
    <row r="646" spans="21:30" x14ac:dyDescent="0.35">
      <c r="U646" s="87">
        <v>42539</v>
      </c>
      <c r="AA646" s="91"/>
      <c r="AB646" s="86"/>
      <c r="AD646" s="86"/>
    </row>
    <row r="647" spans="21:30" x14ac:dyDescent="0.35">
      <c r="U647" s="87">
        <v>42540</v>
      </c>
      <c r="AA647" s="91"/>
      <c r="AB647" s="86"/>
      <c r="AD647" s="86"/>
    </row>
    <row r="648" spans="21:30" x14ac:dyDescent="0.35">
      <c r="U648" s="87">
        <v>42541</v>
      </c>
      <c r="AA648" s="91"/>
      <c r="AB648" s="86"/>
      <c r="AD648" s="86"/>
    </row>
    <row r="649" spans="21:30" x14ac:dyDescent="0.35">
      <c r="U649" s="87">
        <v>42542</v>
      </c>
      <c r="AA649" s="91"/>
      <c r="AB649" s="86"/>
      <c r="AD649" s="86"/>
    </row>
    <row r="650" spans="21:30" x14ac:dyDescent="0.35">
      <c r="U650" s="87">
        <v>42543</v>
      </c>
      <c r="AA650" s="91"/>
      <c r="AB650" s="86"/>
      <c r="AD650" s="86"/>
    </row>
    <row r="651" spans="21:30" x14ac:dyDescent="0.35">
      <c r="U651" s="87">
        <v>42544</v>
      </c>
      <c r="AA651" s="91"/>
      <c r="AB651" s="86"/>
      <c r="AD651" s="86"/>
    </row>
    <row r="652" spans="21:30" x14ac:dyDescent="0.35">
      <c r="U652" s="87">
        <v>42545</v>
      </c>
      <c r="AA652" s="91"/>
      <c r="AB652" s="86"/>
      <c r="AD652" s="86"/>
    </row>
    <row r="653" spans="21:30" x14ac:dyDescent="0.35">
      <c r="U653" s="87">
        <v>42546</v>
      </c>
      <c r="AA653" s="91"/>
      <c r="AB653" s="86"/>
      <c r="AD653" s="86"/>
    </row>
    <row r="654" spans="21:30" x14ac:dyDescent="0.35">
      <c r="U654" s="87">
        <v>42547</v>
      </c>
      <c r="AA654" s="91"/>
      <c r="AB654" s="86"/>
      <c r="AD654" s="86"/>
    </row>
    <row r="655" spans="21:30" x14ac:dyDescent="0.35">
      <c r="U655" s="87">
        <v>42548</v>
      </c>
      <c r="AA655" s="91"/>
      <c r="AB655" s="86"/>
      <c r="AD655" s="86"/>
    </row>
    <row r="656" spans="21:30" x14ac:dyDescent="0.35">
      <c r="U656" s="87">
        <v>42549</v>
      </c>
      <c r="AA656" s="91"/>
      <c r="AB656" s="86"/>
      <c r="AD656" s="86"/>
    </row>
    <row r="657" spans="21:30" x14ac:dyDescent="0.35">
      <c r="U657" s="87">
        <v>42550</v>
      </c>
      <c r="AA657" s="91"/>
      <c r="AB657" s="86"/>
      <c r="AD657" s="86"/>
    </row>
    <row r="658" spans="21:30" x14ac:dyDescent="0.35">
      <c r="U658" s="87">
        <v>42551</v>
      </c>
      <c r="AA658" s="91"/>
      <c r="AB658" s="86"/>
      <c r="AD658" s="86"/>
    </row>
    <row r="659" spans="21:30" x14ac:dyDescent="0.35">
      <c r="U659" s="87">
        <v>42552</v>
      </c>
      <c r="AA659" s="91"/>
      <c r="AB659" s="86"/>
      <c r="AD659" s="86"/>
    </row>
    <row r="660" spans="21:30" x14ac:dyDescent="0.35">
      <c r="U660" s="87">
        <v>42553</v>
      </c>
      <c r="AA660" s="91"/>
      <c r="AB660" s="86"/>
      <c r="AD660" s="86"/>
    </row>
    <row r="661" spans="21:30" x14ac:dyDescent="0.35">
      <c r="U661" s="87">
        <v>42554</v>
      </c>
      <c r="AA661" s="91"/>
      <c r="AB661" s="86"/>
      <c r="AD661" s="86"/>
    </row>
    <row r="662" spans="21:30" x14ac:dyDescent="0.35">
      <c r="U662" s="87">
        <v>42555</v>
      </c>
      <c r="AA662" s="91"/>
      <c r="AB662" s="86"/>
      <c r="AD662" s="86"/>
    </row>
    <row r="663" spans="21:30" x14ac:dyDescent="0.35">
      <c r="U663" s="87">
        <v>42556</v>
      </c>
      <c r="AA663" s="91"/>
      <c r="AB663" s="86"/>
      <c r="AD663" s="86"/>
    </row>
    <row r="664" spans="21:30" x14ac:dyDescent="0.35">
      <c r="U664" s="87">
        <v>42557</v>
      </c>
      <c r="AA664" s="91"/>
      <c r="AB664" s="86"/>
      <c r="AD664" s="86"/>
    </row>
    <row r="665" spans="21:30" x14ac:dyDescent="0.35">
      <c r="U665" s="87">
        <v>42558</v>
      </c>
      <c r="AA665" s="91"/>
      <c r="AB665" s="86"/>
      <c r="AD665" s="86"/>
    </row>
    <row r="666" spans="21:30" x14ac:dyDescent="0.35">
      <c r="U666" s="87">
        <v>42559</v>
      </c>
      <c r="AA666" s="91"/>
      <c r="AB666" s="86"/>
      <c r="AD666" s="86"/>
    </row>
    <row r="667" spans="21:30" x14ac:dyDescent="0.35">
      <c r="U667" s="87">
        <v>42560</v>
      </c>
      <c r="AA667" s="91"/>
      <c r="AB667" s="86"/>
      <c r="AD667" s="86"/>
    </row>
    <row r="668" spans="21:30" x14ac:dyDescent="0.35">
      <c r="U668" s="87">
        <v>42561</v>
      </c>
      <c r="AA668" s="91"/>
      <c r="AB668" s="86"/>
      <c r="AD668" s="86"/>
    </row>
    <row r="669" spans="21:30" x14ac:dyDescent="0.35">
      <c r="U669" s="87">
        <v>42562</v>
      </c>
      <c r="AA669" s="91"/>
      <c r="AB669" s="86"/>
      <c r="AD669" s="86"/>
    </row>
    <row r="670" spans="21:30" x14ac:dyDescent="0.35">
      <c r="U670" s="87">
        <v>42563</v>
      </c>
      <c r="AA670" s="91"/>
      <c r="AB670" s="86"/>
      <c r="AD670" s="86"/>
    </row>
    <row r="671" spans="21:30" x14ac:dyDescent="0.35">
      <c r="U671" s="87">
        <v>42564</v>
      </c>
      <c r="AA671" s="91"/>
      <c r="AB671" s="86"/>
      <c r="AD671" s="86"/>
    </row>
    <row r="672" spans="21:30" x14ac:dyDescent="0.35">
      <c r="U672" s="87">
        <v>42565</v>
      </c>
      <c r="AA672" s="91"/>
      <c r="AB672" s="86"/>
      <c r="AD672" s="86"/>
    </row>
    <row r="673" spans="21:30" x14ac:dyDescent="0.35">
      <c r="U673" s="87">
        <v>42566</v>
      </c>
      <c r="AA673" s="91"/>
      <c r="AB673" s="86"/>
      <c r="AD673" s="86"/>
    </row>
    <row r="674" spans="21:30" x14ac:dyDescent="0.35">
      <c r="U674" s="87">
        <v>42567</v>
      </c>
      <c r="AA674" s="91"/>
      <c r="AB674" s="86"/>
      <c r="AD674" s="86"/>
    </row>
    <row r="675" spans="21:30" x14ac:dyDescent="0.35">
      <c r="U675" s="87">
        <v>42568</v>
      </c>
      <c r="AA675" s="91"/>
      <c r="AB675" s="86"/>
      <c r="AD675" s="86"/>
    </row>
    <row r="676" spans="21:30" x14ac:dyDescent="0.35">
      <c r="U676" s="87">
        <v>42569</v>
      </c>
      <c r="AA676" s="91"/>
      <c r="AB676" s="86"/>
      <c r="AD676" s="86"/>
    </row>
    <row r="677" spans="21:30" x14ac:dyDescent="0.35">
      <c r="U677" s="87">
        <v>42570</v>
      </c>
      <c r="AA677" s="91"/>
      <c r="AB677" s="86"/>
      <c r="AD677" s="86"/>
    </row>
    <row r="678" spans="21:30" x14ac:dyDescent="0.35">
      <c r="U678" s="87">
        <v>42571</v>
      </c>
      <c r="AA678" s="91"/>
      <c r="AB678" s="86"/>
      <c r="AD678" s="86"/>
    </row>
    <row r="679" spans="21:30" x14ac:dyDescent="0.35">
      <c r="U679" s="87">
        <v>42572</v>
      </c>
      <c r="AA679" s="91"/>
      <c r="AB679" s="86"/>
      <c r="AD679" s="86"/>
    </row>
    <row r="680" spans="21:30" x14ac:dyDescent="0.35">
      <c r="U680" s="87">
        <v>42573</v>
      </c>
      <c r="AA680" s="91"/>
      <c r="AB680" s="86"/>
      <c r="AD680" s="86"/>
    </row>
    <row r="681" spans="21:30" x14ac:dyDescent="0.35">
      <c r="U681" s="87">
        <v>42574</v>
      </c>
      <c r="AA681" s="91"/>
      <c r="AB681" s="86"/>
      <c r="AD681" s="86"/>
    </row>
    <row r="682" spans="21:30" x14ac:dyDescent="0.35">
      <c r="U682" s="87">
        <v>42575</v>
      </c>
      <c r="AA682" s="91"/>
      <c r="AB682" s="86"/>
      <c r="AD682" s="86"/>
    </row>
    <row r="683" spans="21:30" x14ac:dyDescent="0.35">
      <c r="U683" s="87">
        <v>42576</v>
      </c>
      <c r="AA683" s="91"/>
      <c r="AB683" s="86"/>
      <c r="AD683" s="86"/>
    </row>
    <row r="684" spans="21:30" x14ac:dyDescent="0.35">
      <c r="U684" s="87">
        <v>42577</v>
      </c>
      <c r="AA684" s="91"/>
      <c r="AB684" s="86"/>
      <c r="AD684" s="86"/>
    </row>
    <row r="685" spans="21:30" x14ac:dyDescent="0.35">
      <c r="U685" s="87">
        <v>42578</v>
      </c>
      <c r="AA685" s="91"/>
      <c r="AB685" s="86"/>
      <c r="AD685" s="86"/>
    </row>
    <row r="686" spans="21:30" x14ac:dyDescent="0.35">
      <c r="U686" s="87">
        <v>42579</v>
      </c>
      <c r="AA686" s="91"/>
      <c r="AB686" s="86"/>
      <c r="AD686" s="86"/>
    </row>
    <row r="687" spans="21:30" x14ac:dyDescent="0.35">
      <c r="U687" s="87">
        <v>42580</v>
      </c>
      <c r="AA687" s="91"/>
      <c r="AB687" s="86"/>
      <c r="AD687" s="86"/>
    </row>
    <row r="688" spans="21:30" x14ac:dyDescent="0.35">
      <c r="U688" s="87">
        <v>42581</v>
      </c>
      <c r="AA688" s="91"/>
      <c r="AB688" s="86"/>
      <c r="AD688" s="86"/>
    </row>
    <row r="689" spans="21:30" x14ac:dyDescent="0.35">
      <c r="U689" s="87">
        <v>42582</v>
      </c>
      <c r="AA689" s="91"/>
      <c r="AB689" s="86"/>
      <c r="AD689" s="86"/>
    </row>
    <row r="690" spans="21:30" x14ac:dyDescent="0.35">
      <c r="U690" s="87">
        <v>42583</v>
      </c>
      <c r="AA690" s="91"/>
      <c r="AB690" s="86"/>
      <c r="AD690" s="86"/>
    </row>
    <row r="691" spans="21:30" x14ac:dyDescent="0.35">
      <c r="U691" s="87">
        <v>42584</v>
      </c>
      <c r="AA691" s="91"/>
      <c r="AB691" s="86"/>
      <c r="AD691" s="86"/>
    </row>
    <row r="692" spans="21:30" x14ac:dyDescent="0.35">
      <c r="U692" s="87">
        <v>42585</v>
      </c>
      <c r="AA692" s="91"/>
      <c r="AB692" s="86"/>
      <c r="AD692" s="86"/>
    </row>
    <row r="693" spans="21:30" x14ac:dyDescent="0.35">
      <c r="U693" s="87">
        <v>42586</v>
      </c>
      <c r="AA693" s="91"/>
      <c r="AB693" s="86"/>
      <c r="AD693" s="86"/>
    </row>
    <row r="694" spans="21:30" x14ac:dyDescent="0.35">
      <c r="U694" s="87">
        <v>42587</v>
      </c>
      <c r="AA694" s="91"/>
      <c r="AB694" s="86"/>
      <c r="AD694" s="86"/>
    </row>
    <row r="695" spans="21:30" x14ac:dyDescent="0.35">
      <c r="U695" s="87">
        <v>42588</v>
      </c>
      <c r="AA695" s="91"/>
      <c r="AB695" s="86"/>
      <c r="AD695" s="86"/>
    </row>
    <row r="696" spans="21:30" x14ac:dyDescent="0.35">
      <c r="U696" s="87">
        <v>42589</v>
      </c>
      <c r="AA696" s="91"/>
      <c r="AB696" s="86"/>
      <c r="AD696" s="86"/>
    </row>
    <row r="697" spans="21:30" x14ac:dyDescent="0.35">
      <c r="U697" s="87">
        <v>42590</v>
      </c>
      <c r="AA697" s="91"/>
      <c r="AB697" s="86"/>
      <c r="AD697" s="86"/>
    </row>
    <row r="698" spans="21:30" x14ac:dyDescent="0.35">
      <c r="U698" s="87">
        <v>42591</v>
      </c>
      <c r="AA698" s="91"/>
      <c r="AB698" s="86"/>
      <c r="AD698" s="86"/>
    </row>
    <row r="699" spans="21:30" x14ac:dyDescent="0.35">
      <c r="U699" s="87">
        <v>42592</v>
      </c>
      <c r="AA699" s="91"/>
      <c r="AB699" s="86"/>
      <c r="AD699" s="86"/>
    </row>
    <row r="700" spans="21:30" x14ac:dyDescent="0.35">
      <c r="U700" s="87">
        <v>42593</v>
      </c>
      <c r="AA700" s="91"/>
      <c r="AB700" s="86"/>
      <c r="AD700" s="86"/>
    </row>
    <row r="701" spans="21:30" x14ac:dyDescent="0.35">
      <c r="U701" s="87">
        <v>42594</v>
      </c>
      <c r="AA701" s="91"/>
      <c r="AB701" s="86"/>
      <c r="AD701" s="86"/>
    </row>
    <row r="702" spans="21:30" x14ac:dyDescent="0.35">
      <c r="U702" s="87">
        <v>42595</v>
      </c>
      <c r="AA702" s="91"/>
      <c r="AB702" s="86"/>
      <c r="AD702" s="86"/>
    </row>
    <row r="703" spans="21:30" x14ac:dyDescent="0.35">
      <c r="U703" s="87">
        <v>42596</v>
      </c>
      <c r="AA703" s="91"/>
      <c r="AB703" s="86"/>
      <c r="AD703" s="86"/>
    </row>
    <row r="704" spans="21:30" x14ac:dyDescent="0.35">
      <c r="U704" s="87">
        <v>42597</v>
      </c>
      <c r="AA704" s="91"/>
      <c r="AB704" s="86"/>
      <c r="AD704" s="86"/>
    </row>
    <row r="705" spans="21:30" x14ac:dyDescent="0.35">
      <c r="U705" s="87">
        <v>42598</v>
      </c>
      <c r="AA705" s="91"/>
      <c r="AB705" s="86"/>
      <c r="AD705" s="86"/>
    </row>
    <row r="706" spans="21:30" x14ac:dyDescent="0.35">
      <c r="U706" s="87">
        <v>42599</v>
      </c>
      <c r="AA706" s="91"/>
      <c r="AB706" s="86"/>
      <c r="AD706" s="86"/>
    </row>
    <row r="707" spans="21:30" x14ac:dyDescent="0.35">
      <c r="U707" s="87">
        <v>42600</v>
      </c>
      <c r="AA707" s="91"/>
      <c r="AB707" s="86"/>
      <c r="AD707" s="86"/>
    </row>
    <row r="708" spans="21:30" x14ac:dyDescent="0.35">
      <c r="U708" s="87">
        <v>42601</v>
      </c>
      <c r="AA708" s="91"/>
      <c r="AB708" s="86"/>
      <c r="AD708" s="86"/>
    </row>
    <row r="709" spans="21:30" x14ac:dyDescent="0.35">
      <c r="U709" s="87">
        <v>42602</v>
      </c>
      <c r="AA709" s="91"/>
      <c r="AB709" s="86"/>
      <c r="AD709" s="86"/>
    </row>
    <row r="710" spans="21:30" x14ac:dyDescent="0.35">
      <c r="U710" s="87">
        <v>42603</v>
      </c>
      <c r="AA710" s="91"/>
      <c r="AB710" s="86"/>
      <c r="AD710" s="86"/>
    </row>
    <row r="711" spans="21:30" x14ac:dyDescent="0.35">
      <c r="U711" s="87">
        <v>42604</v>
      </c>
      <c r="AA711" s="91"/>
      <c r="AB711" s="86"/>
      <c r="AD711" s="86"/>
    </row>
    <row r="712" spans="21:30" x14ac:dyDescent="0.35">
      <c r="U712" s="87">
        <v>42605</v>
      </c>
      <c r="AA712" s="91"/>
      <c r="AB712" s="86"/>
      <c r="AD712" s="86"/>
    </row>
    <row r="713" spans="21:30" x14ac:dyDescent="0.35">
      <c r="U713" s="87">
        <v>42606</v>
      </c>
      <c r="AA713" s="91"/>
      <c r="AB713" s="86"/>
      <c r="AD713" s="86"/>
    </row>
    <row r="714" spans="21:30" x14ac:dyDescent="0.35">
      <c r="U714" s="87">
        <v>42607</v>
      </c>
      <c r="AA714" s="91"/>
      <c r="AB714" s="86"/>
      <c r="AD714" s="86"/>
    </row>
    <row r="715" spans="21:30" x14ac:dyDescent="0.35">
      <c r="U715" s="87">
        <v>42608</v>
      </c>
      <c r="AA715" s="91"/>
      <c r="AB715" s="86"/>
      <c r="AD715" s="86"/>
    </row>
    <row r="716" spans="21:30" x14ac:dyDescent="0.35">
      <c r="U716" s="87">
        <v>42609</v>
      </c>
      <c r="AA716" s="91"/>
      <c r="AB716" s="86"/>
      <c r="AD716" s="86"/>
    </row>
    <row r="717" spans="21:30" x14ac:dyDescent="0.35">
      <c r="U717" s="87">
        <v>42610</v>
      </c>
      <c r="AA717" s="91"/>
      <c r="AB717" s="86"/>
      <c r="AD717" s="86"/>
    </row>
    <row r="718" spans="21:30" x14ac:dyDescent="0.35">
      <c r="U718" s="87">
        <v>42611</v>
      </c>
      <c r="AA718" s="91"/>
      <c r="AB718" s="86"/>
      <c r="AD718" s="86"/>
    </row>
    <row r="719" spans="21:30" x14ac:dyDescent="0.35">
      <c r="U719" s="87">
        <v>42612</v>
      </c>
      <c r="AA719" s="91"/>
      <c r="AB719" s="86"/>
      <c r="AD719" s="86"/>
    </row>
    <row r="720" spans="21:30" x14ac:dyDescent="0.35">
      <c r="U720" s="87">
        <v>42613</v>
      </c>
      <c r="AA720" s="91"/>
      <c r="AB720" s="86"/>
      <c r="AD720" s="86"/>
    </row>
    <row r="721" spans="21:30" x14ac:dyDescent="0.35">
      <c r="U721" s="87">
        <v>42614</v>
      </c>
      <c r="AA721" s="91"/>
      <c r="AB721" s="86"/>
      <c r="AD721" s="86"/>
    </row>
    <row r="722" spans="21:30" x14ac:dyDescent="0.35">
      <c r="U722" s="87">
        <v>42615</v>
      </c>
      <c r="AA722" s="91"/>
      <c r="AB722" s="86"/>
      <c r="AD722" s="86"/>
    </row>
    <row r="723" spans="21:30" x14ac:dyDescent="0.35">
      <c r="U723" s="87">
        <v>42616</v>
      </c>
      <c r="AA723" s="91"/>
      <c r="AB723" s="86"/>
      <c r="AD723" s="86"/>
    </row>
    <row r="724" spans="21:30" x14ac:dyDescent="0.35">
      <c r="U724" s="87">
        <v>42617</v>
      </c>
      <c r="AA724" s="91"/>
      <c r="AB724" s="86"/>
      <c r="AD724" s="86"/>
    </row>
    <row r="725" spans="21:30" x14ac:dyDescent="0.35">
      <c r="U725" s="87">
        <v>42618</v>
      </c>
      <c r="AA725" s="91"/>
      <c r="AB725" s="86"/>
      <c r="AD725" s="86"/>
    </row>
    <row r="726" spans="21:30" x14ac:dyDescent="0.35">
      <c r="U726" s="87">
        <v>42619</v>
      </c>
      <c r="AA726" s="91"/>
      <c r="AB726" s="86"/>
      <c r="AD726" s="86"/>
    </row>
    <row r="727" spans="21:30" x14ac:dyDescent="0.35">
      <c r="U727" s="87">
        <v>42620</v>
      </c>
      <c r="AA727" s="91"/>
      <c r="AB727" s="86"/>
      <c r="AD727" s="86"/>
    </row>
    <row r="728" spans="21:30" x14ac:dyDescent="0.35">
      <c r="U728" s="87">
        <v>42621</v>
      </c>
      <c r="AA728" s="91"/>
      <c r="AB728" s="86"/>
      <c r="AD728" s="86"/>
    </row>
    <row r="729" spans="21:30" x14ac:dyDescent="0.35">
      <c r="U729" s="87">
        <v>42622</v>
      </c>
      <c r="AA729" s="91"/>
      <c r="AB729" s="86"/>
      <c r="AD729" s="86"/>
    </row>
    <row r="730" spans="21:30" x14ac:dyDescent="0.35">
      <c r="U730" s="87">
        <v>42623</v>
      </c>
      <c r="AA730" s="91"/>
      <c r="AB730" s="86"/>
      <c r="AD730" s="86"/>
    </row>
    <row r="731" spans="21:30" x14ac:dyDescent="0.35">
      <c r="U731" s="87">
        <v>42624</v>
      </c>
      <c r="AA731" s="91"/>
      <c r="AB731" s="86"/>
      <c r="AD731" s="86"/>
    </row>
    <row r="732" spans="21:30" x14ac:dyDescent="0.35">
      <c r="U732" s="87">
        <v>42625</v>
      </c>
      <c r="AA732" s="91"/>
      <c r="AB732" s="86"/>
      <c r="AD732" s="86"/>
    </row>
    <row r="733" spans="21:30" x14ac:dyDescent="0.35">
      <c r="U733" s="87">
        <v>42626</v>
      </c>
      <c r="AA733" s="91"/>
      <c r="AB733" s="86"/>
      <c r="AD733" s="86"/>
    </row>
    <row r="734" spans="21:30" x14ac:dyDescent="0.35">
      <c r="U734" s="87">
        <v>42627</v>
      </c>
      <c r="AA734" s="91"/>
      <c r="AB734" s="86"/>
      <c r="AD734" s="86"/>
    </row>
    <row r="735" spans="21:30" x14ac:dyDescent="0.35">
      <c r="U735" s="87">
        <v>42628</v>
      </c>
      <c r="AA735" s="91"/>
      <c r="AB735" s="86"/>
      <c r="AD735" s="86"/>
    </row>
    <row r="736" spans="21:30" x14ac:dyDescent="0.35">
      <c r="U736" s="87">
        <v>42629</v>
      </c>
      <c r="AA736" s="91"/>
      <c r="AB736" s="86"/>
      <c r="AD736" s="86"/>
    </row>
    <row r="737" spans="21:30" x14ac:dyDescent="0.35">
      <c r="U737" s="87">
        <v>42630</v>
      </c>
      <c r="AA737" s="91"/>
      <c r="AB737" s="86"/>
      <c r="AD737" s="86"/>
    </row>
    <row r="738" spans="21:30" x14ac:dyDescent="0.35">
      <c r="U738" s="87">
        <v>42631</v>
      </c>
      <c r="AA738" s="91"/>
      <c r="AB738" s="86"/>
      <c r="AD738" s="86"/>
    </row>
    <row r="739" spans="21:30" x14ac:dyDescent="0.35">
      <c r="U739" s="87">
        <v>42632</v>
      </c>
      <c r="AA739" s="91"/>
      <c r="AB739" s="86"/>
      <c r="AD739" s="86"/>
    </row>
    <row r="740" spans="21:30" x14ac:dyDescent="0.35">
      <c r="U740" s="87">
        <v>42633</v>
      </c>
      <c r="AA740" s="91"/>
      <c r="AB740" s="86"/>
      <c r="AD740" s="86"/>
    </row>
    <row r="741" spans="21:30" x14ac:dyDescent="0.35">
      <c r="U741" s="87">
        <v>42634</v>
      </c>
      <c r="AA741" s="91"/>
      <c r="AB741" s="86"/>
      <c r="AD741" s="86"/>
    </row>
    <row r="742" spans="21:30" x14ac:dyDescent="0.35">
      <c r="U742" s="87">
        <v>42635</v>
      </c>
      <c r="AA742" s="91"/>
      <c r="AB742" s="86"/>
      <c r="AD742" s="86"/>
    </row>
    <row r="743" spans="21:30" x14ac:dyDescent="0.35">
      <c r="U743" s="87">
        <v>42636</v>
      </c>
      <c r="AA743" s="91"/>
      <c r="AB743" s="86"/>
      <c r="AD743" s="86"/>
    </row>
    <row r="744" spans="21:30" x14ac:dyDescent="0.35">
      <c r="U744" s="87">
        <v>42637</v>
      </c>
      <c r="AA744" s="91"/>
      <c r="AB744" s="86"/>
      <c r="AD744" s="86"/>
    </row>
    <row r="745" spans="21:30" x14ac:dyDescent="0.35">
      <c r="U745" s="87">
        <v>42638</v>
      </c>
      <c r="AA745" s="91"/>
      <c r="AB745" s="86"/>
      <c r="AD745" s="86"/>
    </row>
    <row r="746" spans="21:30" x14ac:dyDescent="0.35">
      <c r="U746" s="87">
        <v>42639</v>
      </c>
      <c r="AA746" s="91"/>
      <c r="AB746" s="86"/>
      <c r="AD746" s="86"/>
    </row>
    <row r="747" spans="21:30" x14ac:dyDescent="0.35">
      <c r="U747" s="87">
        <v>42640</v>
      </c>
      <c r="AA747" s="91"/>
      <c r="AB747" s="86"/>
      <c r="AD747" s="86"/>
    </row>
    <row r="748" spans="21:30" x14ac:dyDescent="0.35">
      <c r="U748" s="87">
        <v>42641</v>
      </c>
      <c r="AA748" s="91"/>
      <c r="AB748" s="86"/>
      <c r="AD748" s="86"/>
    </row>
    <row r="749" spans="21:30" x14ac:dyDescent="0.35">
      <c r="U749" s="87">
        <v>42642</v>
      </c>
      <c r="AA749" s="91"/>
      <c r="AB749" s="86"/>
      <c r="AD749" s="86"/>
    </row>
    <row r="750" spans="21:30" x14ac:dyDescent="0.35">
      <c r="U750" s="87">
        <v>42643</v>
      </c>
      <c r="AA750" s="91"/>
      <c r="AB750" s="86"/>
      <c r="AD750" s="86"/>
    </row>
    <row r="751" spans="21:30" x14ac:dyDescent="0.35">
      <c r="U751" s="87">
        <v>42644</v>
      </c>
      <c r="AA751" s="91"/>
      <c r="AB751" s="86"/>
      <c r="AD751" s="86"/>
    </row>
    <row r="752" spans="21:30" x14ac:dyDescent="0.35">
      <c r="U752" s="87">
        <v>42645</v>
      </c>
      <c r="AA752" s="91"/>
      <c r="AB752" s="86"/>
      <c r="AD752" s="86"/>
    </row>
    <row r="753" spans="21:30" x14ac:dyDescent="0.35">
      <c r="U753" s="87">
        <v>42646</v>
      </c>
      <c r="AA753" s="91"/>
      <c r="AB753" s="86"/>
      <c r="AD753" s="86"/>
    </row>
    <row r="754" spans="21:30" x14ac:dyDescent="0.35">
      <c r="U754" s="87">
        <v>42647</v>
      </c>
      <c r="AA754" s="91"/>
      <c r="AB754" s="86"/>
      <c r="AD754" s="86"/>
    </row>
    <row r="755" spans="21:30" x14ac:dyDescent="0.35">
      <c r="U755" s="87">
        <v>42648</v>
      </c>
      <c r="AA755" s="91"/>
      <c r="AB755" s="86"/>
      <c r="AD755" s="86"/>
    </row>
    <row r="756" spans="21:30" x14ac:dyDescent="0.35">
      <c r="U756" s="87">
        <v>42649</v>
      </c>
      <c r="AA756" s="91"/>
      <c r="AB756" s="86"/>
      <c r="AD756" s="86"/>
    </row>
    <row r="757" spans="21:30" x14ac:dyDescent="0.35">
      <c r="U757" s="87">
        <v>42650</v>
      </c>
      <c r="AA757" s="91"/>
      <c r="AB757" s="86"/>
      <c r="AD757" s="86"/>
    </row>
    <row r="758" spans="21:30" x14ac:dyDescent="0.35">
      <c r="U758" s="87">
        <v>42651</v>
      </c>
      <c r="AA758" s="91"/>
      <c r="AB758" s="86"/>
      <c r="AD758" s="86"/>
    </row>
    <row r="759" spans="21:30" x14ac:dyDescent="0.35">
      <c r="U759" s="87">
        <v>42652</v>
      </c>
      <c r="AA759" s="91"/>
      <c r="AB759" s="86"/>
      <c r="AD759" s="86"/>
    </row>
    <row r="760" spans="21:30" x14ac:dyDescent="0.35">
      <c r="U760" s="87">
        <v>42653</v>
      </c>
      <c r="AA760" s="91"/>
      <c r="AB760" s="86"/>
      <c r="AD760" s="86"/>
    </row>
    <row r="761" spans="21:30" x14ac:dyDescent="0.35">
      <c r="U761" s="87">
        <v>42654</v>
      </c>
      <c r="AA761" s="91"/>
      <c r="AB761" s="86"/>
      <c r="AD761" s="86"/>
    </row>
    <row r="762" spans="21:30" x14ac:dyDescent="0.35">
      <c r="U762" s="87">
        <v>42655</v>
      </c>
      <c r="AA762" s="91"/>
      <c r="AB762" s="86"/>
      <c r="AD762" s="86"/>
    </row>
    <row r="763" spans="21:30" x14ac:dyDescent="0.35">
      <c r="U763" s="87">
        <v>42656</v>
      </c>
      <c r="AA763" s="91"/>
      <c r="AB763" s="86"/>
      <c r="AD763" s="86"/>
    </row>
    <row r="764" spans="21:30" x14ac:dyDescent="0.35">
      <c r="U764" s="87">
        <v>42657</v>
      </c>
      <c r="AA764" s="91"/>
      <c r="AB764" s="86"/>
      <c r="AD764" s="86"/>
    </row>
    <row r="765" spans="21:30" x14ac:dyDescent="0.35">
      <c r="U765" s="87">
        <v>42658</v>
      </c>
      <c r="AA765" s="91"/>
      <c r="AB765" s="86"/>
      <c r="AD765" s="86"/>
    </row>
    <row r="766" spans="21:30" x14ac:dyDescent="0.35">
      <c r="U766" s="87">
        <v>42659</v>
      </c>
      <c r="AA766" s="91"/>
      <c r="AB766" s="86"/>
      <c r="AD766" s="86"/>
    </row>
    <row r="767" spans="21:30" x14ac:dyDescent="0.35">
      <c r="U767" s="87">
        <v>42660</v>
      </c>
      <c r="AA767" s="91"/>
      <c r="AB767" s="86"/>
      <c r="AD767" s="86"/>
    </row>
    <row r="768" spans="21:30" x14ac:dyDescent="0.35">
      <c r="U768" s="87">
        <v>42661</v>
      </c>
      <c r="AA768" s="91"/>
      <c r="AB768" s="86"/>
      <c r="AD768" s="86"/>
    </row>
    <row r="769" spans="21:30" x14ac:dyDescent="0.35">
      <c r="U769" s="87">
        <v>42662</v>
      </c>
      <c r="AA769" s="91"/>
      <c r="AB769" s="86"/>
      <c r="AD769" s="86"/>
    </row>
    <row r="770" spans="21:30" x14ac:dyDescent="0.35">
      <c r="U770" s="87">
        <v>42663</v>
      </c>
      <c r="AA770" s="91"/>
      <c r="AB770" s="86"/>
      <c r="AD770" s="86"/>
    </row>
    <row r="771" spans="21:30" x14ac:dyDescent="0.35">
      <c r="U771" s="87">
        <v>42664</v>
      </c>
      <c r="AA771" s="91"/>
      <c r="AB771" s="86"/>
      <c r="AD771" s="86"/>
    </row>
    <row r="772" spans="21:30" x14ac:dyDescent="0.35">
      <c r="U772" s="87">
        <v>42665</v>
      </c>
      <c r="AA772" s="91"/>
      <c r="AB772" s="86"/>
      <c r="AD772" s="86"/>
    </row>
    <row r="773" spans="21:30" x14ac:dyDescent="0.35">
      <c r="U773" s="87">
        <v>42666</v>
      </c>
      <c r="AA773" s="91"/>
      <c r="AB773" s="86"/>
      <c r="AD773" s="86"/>
    </row>
    <row r="774" spans="21:30" x14ac:dyDescent="0.35">
      <c r="U774" s="87">
        <v>42667</v>
      </c>
      <c r="AA774" s="91"/>
      <c r="AB774" s="86"/>
      <c r="AD774" s="86"/>
    </row>
    <row r="775" spans="21:30" x14ac:dyDescent="0.35">
      <c r="U775" s="87">
        <v>42668</v>
      </c>
      <c r="AA775" s="91"/>
      <c r="AB775" s="86"/>
      <c r="AD775" s="86"/>
    </row>
    <row r="776" spans="21:30" x14ac:dyDescent="0.35">
      <c r="U776" s="87">
        <v>42669</v>
      </c>
      <c r="AA776" s="91"/>
      <c r="AB776" s="86"/>
      <c r="AD776" s="86"/>
    </row>
    <row r="777" spans="21:30" x14ac:dyDescent="0.35">
      <c r="U777" s="87">
        <v>42670</v>
      </c>
      <c r="AA777" s="91"/>
      <c r="AB777" s="86"/>
      <c r="AD777" s="86"/>
    </row>
    <row r="778" spans="21:30" x14ac:dyDescent="0.35">
      <c r="U778" s="87">
        <v>42671</v>
      </c>
      <c r="AA778" s="91"/>
      <c r="AB778" s="86"/>
      <c r="AD778" s="86"/>
    </row>
    <row r="779" spans="21:30" x14ac:dyDescent="0.35">
      <c r="U779" s="87">
        <v>42672</v>
      </c>
      <c r="AA779" s="91"/>
      <c r="AB779" s="86"/>
      <c r="AD779" s="86"/>
    </row>
    <row r="780" spans="21:30" x14ac:dyDescent="0.35">
      <c r="U780" s="87">
        <v>42673</v>
      </c>
      <c r="AA780" s="91"/>
      <c r="AB780" s="86"/>
      <c r="AD780" s="86"/>
    </row>
    <row r="781" spans="21:30" x14ac:dyDescent="0.35">
      <c r="U781" s="87">
        <v>42674</v>
      </c>
      <c r="AA781" s="91"/>
      <c r="AB781" s="86"/>
      <c r="AD781" s="86"/>
    </row>
    <row r="782" spans="21:30" x14ac:dyDescent="0.35">
      <c r="U782" s="87">
        <v>42675</v>
      </c>
      <c r="AA782" s="91"/>
      <c r="AB782" s="86"/>
      <c r="AD782" s="86"/>
    </row>
    <row r="783" spans="21:30" x14ac:dyDescent="0.35">
      <c r="U783" s="87">
        <v>42676</v>
      </c>
      <c r="AA783" s="91"/>
      <c r="AB783" s="86"/>
      <c r="AD783" s="86"/>
    </row>
    <row r="784" spans="21:30" x14ac:dyDescent="0.35">
      <c r="U784" s="87">
        <v>42677</v>
      </c>
      <c r="AA784" s="91"/>
      <c r="AB784" s="86"/>
      <c r="AD784" s="86"/>
    </row>
    <row r="785" spans="21:30" x14ac:dyDescent="0.35">
      <c r="U785" s="87">
        <v>42678</v>
      </c>
      <c r="AA785" s="91"/>
      <c r="AB785" s="86"/>
      <c r="AD785" s="86"/>
    </row>
    <row r="786" spans="21:30" x14ac:dyDescent="0.35">
      <c r="U786" s="87">
        <v>42679</v>
      </c>
      <c r="AA786" s="91"/>
      <c r="AB786" s="86"/>
      <c r="AD786" s="86"/>
    </row>
    <row r="787" spans="21:30" x14ac:dyDescent="0.35">
      <c r="U787" s="87">
        <v>42680</v>
      </c>
      <c r="AA787" s="91"/>
      <c r="AB787" s="86"/>
      <c r="AD787" s="86"/>
    </row>
    <row r="788" spans="21:30" x14ac:dyDescent="0.35">
      <c r="U788" s="87">
        <v>42681</v>
      </c>
      <c r="AA788" s="91"/>
      <c r="AB788" s="86"/>
      <c r="AD788" s="86"/>
    </row>
    <row r="789" spans="21:30" x14ac:dyDescent="0.35">
      <c r="U789" s="87">
        <v>42682</v>
      </c>
      <c r="AA789" s="91"/>
      <c r="AB789" s="86"/>
      <c r="AD789" s="86"/>
    </row>
    <row r="790" spans="21:30" x14ac:dyDescent="0.35">
      <c r="U790" s="87">
        <v>42683</v>
      </c>
      <c r="AA790" s="91"/>
      <c r="AB790" s="86"/>
      <c r="AD790" s="86"/>
    </row>
    <row r="791" spans="21:30" x14ac:dyDescent="0.35">
      <c r="U791" s="87">
        <v>42684</v>
      </c>
      <c r="AA791" s="91"/>
      <c r="AB791" s="86"/>
      <c r="AD791" s="86"/>
    </row>
    <row r="792" spans="21:30" x14ac:dyDescent="0.35">
      <c r="U792" s="87">
        <v>42685</v>
      </c>
      <c r="AA792" s="91"/>
      <c r="AB792" s="86"/>
      <c r="AD792" s="86"/>
    </row>
    <row r="793" spans="21:30" x14ac:dyDescent="0.35">
      <c r="U793" s="87">
        <v>42686</v>
      </c>
      <c r="AA793" s="91"/>
      <c r="AB793" s="86"/>
      <c r="AD793" s="86"/>
    </row>
    <row r="794" spans="21:30" x14ac:dyDescent="0.35">
      <c r="U794" s="87">
        <v>42687</v>
      </c>
      <c r="AA794" s="91"/>
      <c r="AB794" s="86"/>
      <c r="AD794" s="86"/>
    </row>
    <row r="795" spans="21:30" x14ac:dyDescent="0.35">
      <c r="U795" s="87">
        <v>42688</v>
      </c>
      <c r="AA795" s="91"/>
      <c r="AB795" s="86"/>
      <c r="AD795" s="86"/>
    </row>
    <row r="796" spans="21:30" x14ac:dyDescent="0.35">
      <c r="U796" s="87">
        <v>42689</v>
      </c>
      <c r="AA796" s="91"/>
      <c r="AB796" s="86"/>
      <c r="AD796" s="86"/>
    </row>
    <row r="797" spans="21:30" x14ac:dyDescent="0.35">
      <c r="U797" s="87">
        <v>42690</v>
      </c>
      <c r="AA797" s="91"/>
      <c r="AB797" s="86"/>
      <c r="AD797" s="86"/>
    </row>
    <row r="798" spans="21:30" x14ac:dyDescent="0.35">
      <c r="U798" s="87">
        <v>42691</v>
      </c>
      <c r="AA798" s="91"/>
      <c r="AB798" s="86"/>
      <c r="AD798" s="86"/>
    </row>
    <row r="799" spans="21:30" x14ac:dyDescent="0.35">
      <c r="U799" s="87">
        <v>42692</v>
      </c>
      <c r="AA799" s="91"/>
      <c r="AB799" s="86"/>
      <c r="AD799" s="86"/>
    </row>
    <row r="800" spans="21:30" x14ac:dyDescent="0.35">
      <c r="U800" s="87">
        <v>42693</v>
      </c>
      <c r="AA800" s="91"/>
      <c r="AB800" s="86"/>
      <c r="AD800" s="86"/>
    </row>
    <row r="801" spans="21:30" x14ac:dyDescent="0.35">
      <c r="U801" s="87">
        <v>42694</v>
      </c>
      <c r="AA801" s="91"/>
      <c r="AB801" s="86"/>
      <c r="AD801" s="86"/>
    </row>
    <row r="802" spans="21:30" x14ac:dyDescent="0.35">
      <c r="U802" s="87">
        <v>42695</v>
      </c>
      <c r="AA802" s="91"/>
      <c r="AB802" s="86"/>
      <c r="AD802" s="86"/>
    </row>
    <row r="803" spans="21:30" x14ac:dyDescent="0.35">
      <c r="U803" s="87">
        <v>42696</v>
      </c>
      <c r="AA803" s="91"/>
      <c r="AB803" s="86"/>
      <c r="AD803" s="86"/>
    </row>
    <row r="804" spans="21:30" x14ac:dyDescent="0.35">
      <c r="U804" s="87">
        <v>42697</v>
      </c>
      <c r="AA804" s="91"/>
      <c r="AB804" s="86"/>
      <c r="AD804" s="86"/>
    </row>
    <row r="805" spans="21:30" x14ac:dyDescent="0.35">
      <c r="U805" s="87">
        <v>42698</v>
      </c>
      <c r="AA805" s="91"/>
      <c r="AB805" s="86"/>
      <c r="AD805" s="86"/>
    </row>
    <row r="806" spans="21:30" x14ac:dyDescent="0.35">
      <c r="U806" s="87">
        <v>42699</v>
      </c>
      <c r="AA806" s="91"/>
      <c r="AB806" s="86"/>
      <c r="AD806" s="86"/>
    </row>
    <row r="807" spans="21:30" x14ac:dyDescent="0.35">
      <c r="U807" s="87">
        <v>42700</v>
      </c>
      <c r="AA807" s="91"/>
      <c r="AB807" s="86"/>
      <c r="AD807" s="86"/>
    </row>
    <row r="808" spans="21:30" x14ac:dyDescent="0.35">
      <c r="U808" s="87">
        <v>42701</v>
      </c>
      <c r="AA808" s="91"/>
      <c r="AB808" s="86"/>
      <c r="AD808" s="86"/>
    </row>
    <row r="809" spans="21:30" x14ac:dyDescent="0.35">
      <c r="U809" s="87">
        <v>42702</v>
      </c>
      <c r="AA809" s="91"/>
      <c r="AB809" s="86"/>
      <c r="AD809" s="86"/>
    </row>
    <row r="810" spans="21:30" x14ac:dyDescent="0.35">
      <c r="U810" s="87">
        <v>42703</v>
      </c>
      <c r="AA810" s="91"/>
      <c r="AB810" s="86"/>
      <c r="AD810" s="86"/>
    </row>
    <row r="811" spans="21:30" x14ac:dyDescent="0.35">
      <c r="U811" s="87">
        <v>42704</v>
      </c>
      <c r="AA811" s="91"/>
      <c r="AB811" s="86"/>
      <c r="AD811" s="86"/>
    </row>
    <row r="812" spans="21:30" x14ac:dyDescent="0.35">
      <c r="U812" s="87">
        <v>42705</v>
      </c>
      <c r="AA812" s="91"/>
      <c r="AB812" s="86"/>
      <c r="AD812" s="86"/>
    </row>
    <row r="813" spans="21:30" x14ac:dyDescent="0.35">
      <c r="U813" s="87">
        <v>42706</v>
      </c>
      <c r="AA813" s="91"/>
      <c r="AB813" s="86"/>
      <c r="AD813" s="86"/>
    </row>
    <row r="814" spans="21:30" x14ac:dyDescent="0.35">
      <c r="U814" s="87">
        <v>42707</v>
      </c>
      <c r="AA814" s="91"/>
      <c r="AB814" s="86"/>
      <c r="AD814" s="86"/>
    </row>
    <row r="815" spans="21:30" x14ac:dyDescent="0.35">
      <c r="U815" s="87">
        <v>42708</v>
      </c>
      <c r="AA815" s="91"/>
      <c r="AB815" s="86"/>
      <c r="AD815" s="86"/>
    </row>
    <row r="816" spans="21:30" x14ac:dyDescent="0.35">
      <c r="U816" s="87">
        <v>42709</v>
      </c>
      <c r="AA816" s="91"/>
      <c r="AB816" s="86"/>
      <c r="AD816" s="86"/>
    </row>
    <row r="817" spans="21:30" x14ac:dyDescent="0.35">
      <c r="U817" s="87">
        <v>42710</v>
      </c>
      <c r="AA817" s="91"/>
      <c r="AB817" s="86"/>
      <c r="AD817" s="86"/>
    </row>
    <row r="818" spans="21:30" x14ac:dyDescent="0.35">
      <c r="U818" s="87">
        <v>42711</v>
      </c>
      <c r="AA818" s="91"/>
      <c r="AB818" s="86"/>
      <c r="AD818" s="86"/>
    </row>
    <row r="819" spans="21:30" x14ac:dyDescent="0.35">
      <c r="U819" s="87">
        <v>42712</v>
      </c>
      <c r="AA819" s="91"/>
      <c r="AB819" s="86"/>
      <c r="AD819" s="86"/>
    </row>
    <row r="820" spans="21:30" x14ac:dyDescent="0.35">
      <c r="U820" s="87">
        <v>42713</v>
      </c>
      <c r="AA820" s="91"/>
      <c r="AB820" s="86"/>
      <c r="AD820" s="86"/>
    </row>
    <row r="821" spans="21:30" x14ac:dyDescent="0.35">
      <c r="U821" s="87">
        <v>42714</v>
      </c>
      <c r="AA821" s="91"/>
      <c r="AB821" s="86"/>
      <c r="AD821" s="86"/>
    </row>
    <row r="822" spans="21:30" x14ac:dyDescent="0.35">
      <c r="U822" s="87">
        <v>42715</v>
      </c>
      <c r="AA822" s="91"/>
      <c r="AB822" s="86"/>
      <c r="AD822" s="86"/>
    </row>
    <row r="823" spans="21:30" x14ac:dyDescent="0.35">
      <c r="U823" s="87">
        <v>42716</v>
      </c>
      <c r="AA823" s="91"/>
      <c r="AB823" s="86"/>
      <c r="AD823" s="86"/>
    </row>
    <row r="824" spans="21:30" x14ac:dyDescent="0.35">
      <c r="U824" s="87">
        <v>42717</v>
      </c>
      <c r="AA824" s="91"/>
      <c r="AB824" s="86"/>
      <c r="AD824" s="86"/>
    </row>
    <row r="825" spans="21:30" x14ac:dyDescent="0.35">
      <c r="U825" s="87">
        <v>42718</v>
      </c>
      <c r="AA825" s="91"/>
      <c r="AB825" s="86"/>
      <c r="AD825" s="86"/>
    </row>
    <row r="826" spans="21:30" x14ac:dyDescent="0.35">
      <c r="U826" s="87">
        <v>42719</v>
      </c>
      <c r="AA826" s="91"/>
      <c r="AB826" s="86"/>
      <c r="AD826" s="86"/>
    </row>
    <row r="827" spans="21:30" x14ac:dyDescent="0.35">
      <c r="U827" s="87">
        <v>42720</v>
      </c>
      <c r="AA827" s="91"/>
      <c r="AB827" s="86"/>
      <c r="AD827" s="86"/>
    </row>
    <row r="828" spans="21:30" x14ac:dyDescent="0.35">
      <c r="U828" s="87">
        <v>42721</v>
      </c>
      <c r="AA828" s="91"/>
      <c r="AB828" s="86"/>
      <c r="AD828" s="86"/>
    </row>
    <row r="829" spans="21:30" x14ac:dyDescent="0.35">
      <c r="U829" s="87">
        <v>42722</v>
      </c>
      <c r="AA829" s="91"/>
      <c r="AB829" s="86"/>
      <c r="AD829" s="86"/>
    </row>
    <row r="830" spans="21:30" x14ac:dyDescent="0.35">
      <c r="U830" s="87">
        <v>42723</v>
      </c>
      <c r="AA830" s="91"/>
      <c r="AB830" s="86"/>
      <c r="AD830" s="86"/>
    </row>
    <row r="831" spans="21:30" x14ac:dyDescent="0.35">
      <c r="U831" s="87">
        <v>42724</v>
      </c>
      <c r="AA831" s="91"/>
      <c r="AB831" s="86"/>
      <c r="AD831" s="86"/>
    </row>
    <row r="832" spans="21:30" x14ac:dyDescent="0.35">
      <c r="U832" s="87">
        <v>42725</v>
      </c>
      <c r="AA832" s="91"/>
      <c r="AB832" s="86"/>
      <c r="AD832" s="86"/>
    </row>
    <row r="833" spans="21:30" x14ac:dyDescent="0.35">
      <c r="U833" s="87">
        <v>42726</v>
      </c>
      <c r="AA833" s="91"/>
      <c r="AB833" s="86"/>
      <c r="AD833" s="86"/>
    </row>
    <row r="834" spans="21:30" x14ac:dyDescent="0.35">
      <c r="U834" s="87">
        <v>42727</v>
      </c>
      <c r="AA834" s="91"/>
      <c r="AB834" s="86"/>
      <c r="AD834" s="86"/>
    </row>
    <row r="835" spans="21:30" x14ac:dyDescent="0.35">
      <c r="U835" s="87">
        <v>42728</v>
      </c>
      <c r="AA835" s="91"/>
      <c r="AB835" s="86"/>
      <c r="AD835" s="86"/>
    </row>
    <row r="836" spans="21:30" x14ac:dyDescent="0.35">
      <c r="U836" s="87">
        <v>42729</v>
      </c>
      <c r="AA836" s="91"/>
      <c r="AB836" s="86"/>
      <c r="AD836" s="86"/>
    </row>
    <row r="837" spans="21:30" x14ac:dyDescent="0.35">
      <c r="U837" s="87">
        <v>42730</v>
      </c>
      <c r="AA837" s="91"/>
      <c r="AB837" s="86"/>
      <c r="AD837" s="86"/>
    </row>
    <row r="838" spans="21:30" x14ac:dyDescent="0.35">
      <c r="U838" s="87">
        <v>42731</v>
      </c>
      <c r="AA838" s="91"/>
      <c r="AB838" s="86"/>
      <c r="AD838" s="86"/>
    </row>
    <row r="839" spans="21:30" x14ac:dyDescent="0.35">
      <c r="U839" s="87">
        <v>42732</v>
      </c>
      <c r="AA839" s="91"/>
      <c r="AB839" s="86"/>
      <c r="AD839" s="86"/>
    </row>
    <row r="840" spans="21:30" x14ac:dyDescent="0.35">
      <c r="U840" s="87">
        <v>42733</v>
      </c>
      <c r="AA840" s="91"/>
      <c r="AB840" s="86"/>
      <c r="AD840" s="86"/>
    </row>
    <row r="841" spans="21:30" x14ac:dyDescent="0.35">
      <c r="U841" s="87">
        <v>42734</v>
      </c>
      <c r="AA841" s="91"/>
      <c r="AB841" s="86"/>
      <c r="AD841" s="86"/>
    </row>
    <row r="842" spans="21:30" x14ac:dyDescent="0.35">
      <c r="U842" s="87">
        <v>42735</v>
      </c>
      <c r="AA842" s="91"/>
      <c r="AB842" s="86"/>
      <c r="AD842" s="86"/>
    </row>
    <row r="843" spans="21:30" x14ac:dyDescent="0.35">
      <c r="U843" s="87">
        <v>42736</v>
      </c>
      <c r="AA843" s="91"/>
      <c r="AB843" s="86"/>
      <c r="AD843" s="86"/>
    </row>
    <row r="844" spans="21:30" x14ac:dyDescent="0.35">
      <c r="U844" s="87">
        <v>42737</v>
      </c>
      <c r="AA844" s="91"/>
      <c r="AB844" s="86"/>
      <c r="AD844" s="86"/>
    </row>
    <row r="845" spans="21:30" x14ac:dyDescent="0.35">
      <c r="U845" s="87">
        <v>42738</v>
      </c>
      <c r="AA845" s="91"/>
      <c r="AB845" s="86"/>
      <c r="AD845" s="86"/>
    </row>
    <row r="846" spans="21:30" x14ac:dyDescent="0.35">
      <c r="U846" s="87">
        <v>42739</v>
      </c>
      <c r="AA846" s="91"/>
      <c r="AB846" s="86"/>
      <c r="AD846" s="86"/>
    </row>
    <row r="847" spans="21:30" x14ac:dyDescent="0.35">
      <c r="U847" s="87">
        <v>42740</v>
      </c>
      <c r="AA847" s="91"/>
      <c r="AB847" s="86"/>
      <c r="AD847" s="86"/>
    </row>
    <row r="848" spans="21:30" x14ac:dyDescent="0.35">
      <c r="U848" s="87">
        <v>42741</v>
      </c>
      <c r="AA848" s="91"/>
      <c r="AB848" s="86"/>
      <c r="AD848" s="86"/>
    </row>
    <row r="849" spans="21:30" x14ac:dyDescent="0.35">
      <c r="U849" s="87">
        <v>42742</v>
      </c>
      <c r="AA849" s="91"/>
      <c r="AB849" s="86"/>
      <c r="AD849" s="86"/>
    </row>
    <row r="850" spans="21:30" x14ac:dyDescent="0.35">
      <c r="U850" s="87">
        <v>42743</v>
      </c>
      <c r="AA850" s="91"/>
      <c r="AB850" s="86"/>
      <c r="AD850" s="86"/>
    </row>
    <row r="851" spans="21:30" x14ac:dyDescent="0.35">
      <c r="U851" s="87">
        <v>42744</v>
      </c>
      <c r="AA851" s="91"/>
      <c r="AB851" s="86"/>
      <c r="AD851" s="86"/>
    </row>
    <row r="852" spans="21:30" x14ac:dyDescent="0.35">
      <c r="U852" s="87">
        <v>42745</v>
      </c>
      <c r="AA852" s="91"/>
      <c r="AB852" s="86"/>
      <c r="AD852" s="86"/>
    </row>
    <row r="853" spans="21:30" x14ac:dyDescent="0.35">
      <c r="U853" s="87">
        <v>42746</v>
      </c>
      <c r="AA853" s="91"/>
      <c r="AB853" s="86"/>
      <c r="AD853" s="86"/>
    </row>
    <row r="854" spans="21:30" x14ac:dyDescent="0.35">
      <c r="U854" s="87">
        <v>42747</v>
      </c>
      <c r="AA854" s="91"/>
      <c r="AB854" s="86"/>
      <c r="AD854" s="86"/>
    </row>
    <row r="855" spans="21:30" x14ac:dyDescent="0.35">
      <c r="U855" s="87">
        <v>42748</v>
      </c>
      <c r="AA855" s="91"/>
      <c r="AB855" s="86"/>
      <c r="AD855" s="86"/>
    </row>
    <row r="856" spans="21:30" x14ac:dyDescent="0.35">
      <c r="U856" s="87">
        <v>42749</v>
      </c>
      <c r="AA856" s="91"/>
      <c r="AB856" s="86"/>
      <c r="AD856" s="86"/>
    </row>
    <row r="857" spans="21:30" x14ac:dyDescent="0.35">
      <c r="U857" s="87">
        <v>42750</v>
      </c>
      <c r="AA857" s="91"/>
      <c r="AB857" s="86"/>
      <c r="AD857" s="86"/>
    </row>
    <row r="858" spans="21:30" x14ac:dyDescent="0.35">
      <c r="U858" s="87">
        <v>42751</v>
      </c>
      <c r="AA858" s="91"/>
      <c r="AB858" s="86"/>
      <c r="AD858" s="86"/>
    </row>
    <row r="859" spans="21:30" x14ac:dyDescent="0.35">
      <c r="U859" s="87">
        <v>42752</v>
      </c>
      <c r="AA859" s="91"/>
      <c r="AB859" s="86"/>
      <c r="AD859" s="86"/>
    </row>
    <row r="860" spans="21:30" x14ac:dyDescent="0.35">
      <c r="U860" s="87">
        <v>42753</v>
      </c>
      <c r="AA860" s="91"/>
      <c r="AB860" s="86"/>
      <c r="AD860" s="86"/>
    </row>
    <row r="861" spans="21:30" x14ac:dyDescent="0.35">
      <c r="U861" s="87">
        <v>42754</v>
      </c>
      <c r="AA861" s="91"/>
      <c r="AB861" s="86"/>
      <c r="AD861" s="86"/>
    </row>
    <row r="862" spans="21:30" x14ac:dyDescent="0.35">
      <c r="U862" s="87">
        <v>42755</v>
      </c>
      <c r="AA862" s="91"/>
      <c r="AB862" s="86"/>
      <c r="AD862" s="86"/>
    </row>
    <row r="863" spans="21:30" x14ac:dyDescent="0.35">
      <c r="U863" s="87">
        <v>42756</v>
      </c>
      <c r="AA863" s="91"/>
      <c r="AB863" s="86"/>
      <c r="AD863" s="86"/>
    </row>
    <row r="864" spans="21:30" x14ac:dyDescent="0.35">
      <c r="U864" s="87">
        <v>42757</v>
      </c>
      <c r="AA864" s="91"/>
      <c r="AB864" s="86"/>
      <c r="AD864" s="86"/>
    </row>
    <row r="865" spans="21:30" x14ac:dyDescent="0.35">
      <c r="U865" s="87">
        <v>42758</v>
      </c>
      <c r="AA865" s="91"/>
      <c r="AB865" s="86"/>
      <c r="AD865" s="86"/>
    </row>
    <row r="866" spans="21:30" x14ac:dyDescent="0.35">
      <c r="U866" s="87">
        <v>42759</v>
      </c>
      <c r="AA866" s="91"/>
      <c r="AB866" s="86"/>
      <c r="AD866" s="86"/>
    </row>
    <row r="867" spans="21:30" x14ac:dyDescent="0.35">
      <c r="U867" s="87">
        <v>42760</v>
      </c>
      <c r="AA867" s="91"/>
      <c r="AB867" s="86"/>
      <c r="AD867" s="86"/>
    </row>
    <row r="868" spans="21:30" x14ac:dyDescent="0.35">
      <c r="U868" s="87">
        <v>42761</v>
      </c>
      <c r="AA868" s="91"/>
      <c r="AB868" s="86"/>
      <c r="AD868" s="86"/>
    </row>
    <row r="869" spans="21:30" x14ac:dyDescent="0.35">
      <c r="U869" s="87">
        <v>42762</v>
      </c>
      <c r="AA869" s="91"/>
      <c r="AB869" s="86"/>
      <c r="AD869" s="86"/>
    </row>
    <row r="870" spans="21:30" x14ac:dyDescent="0.35">
      <c r="U870" s="87">
        <v>42763</v>
      </c>
      <c r="AA870" s="91"/>
      <c r="AB870" s="86"/>
      <c r="AD870" s="86"/>
    </row>
    <row r="871" spans="21:30" x14ac:dyDescent="0.35">
      <c r="U871" s="87">
        <v>42764</v>
      </c>
      <c r="AA871" s="91"/>
      <c r="AB871" s="86"/>
      <c r="AD871" s="86"/>
    </row>
    <row r="872" spans="21:30" x14ac:dyDescent="0.35">
      <c r="U872" s="87">
        <v>42765</v>
      </c>
      <c r="AA872" s="91"/>
      <c r="AB872" s="86"/>
      <c r="AD872" s="86"/>
    </row>
    <row r="873" spans="21:30" x14ac:dyDescent="0.35">
      <c r="U873" s="87">
        <v>42766</v>
      </c>
      <c r="AA873" s="91"/>
      <c r="AB873" s="86"/>
      <c r="AD873" s="86"/>
    </row>
    <row r="874" spans="21:30" x14ac:dyDescent="0.35">
      <c r="U874" s="87">
        <v>42767</v>
      </c>
      <c r="AA874" s="91"/>
      <c r="AB874" s="86"/>
      <c r="AD874" s="86"/>
    </row>
    <row r="875" spans="21:30" x14ac:dyDescent="0.35">
      <c r="U875" s="87">
        <v>42768</v>
      </c>
      <c r="AA875" s="91"/>
      <c r="AB875" s="86"/>
      <c r="AD875" s="86"/>
    </row>
    <row r="876" spans="21:30" x14ac:dyDescent="0.35">
      <c r="U876" s="87">
        <v>42769</v>
      </c>
      <c r="AA876" s="91"/>
      <c r="AB876" s="86"/>
      <c r="AD876" s="86"/>
    </row>
    <row r="877" spans="21:30" x14ac:dyDescent="0.35">
      <c r="U877" s="87">
        <v>42770</v>
      </c>
      <c r="AA877" s="91"/>
      <c r="AB877" s="86"/>
      <c r="AD877" s="86"/>
    </row>
    <row r="878" spans="21:30" x14ac:dyDescent="0.35">
      <c r="U878" s="87">
        <v>42771</v>
      </c>
      <c r="AA878" s="91"/>
      <c r="AB878" s="86"/>
      <c r="AD878" s="86"/>
    </row>
    <row r="879" spans="21:30" x14ac:dyDescent="0.35">
      <c r="U879" s="87">
        <v>42772</v>
      </c>
      <c r="AA879" s="91"/>
      <c r="AB879" s="86"/>
      <c r="AD879" s="86"/>
    </row>
    <row r="880" spans="21:30" x14ac:dyDescent="0.35">
      <c r="U880" s="87">
        <v>42773</v>
      </c>
      <c r="AA880" s="91"/>
      <c r="AB880" s="86"/>
      <c r="AD880" s="86"/>
    </row>
    <row r="881" spans="21:30" x14ac:dyDescent="0.35">
      <c r="U881" s="87">
        <v>42774</v>
      </c>
      <c r="AA881" s="91"/>
      <c r="AB881" s="86"/>
      <c r="AD881" s="86"/>
    </row>
    <row r="882" spans="21:30" x14ac:dyDescent="0.35">
      <c r="U882" s="87">
        <v>42775</v>
      </c>
      <c r="AA882" s="91"/>
      <c r="AB882" s="86"/>
      <c r="AD882" s="86"/>
    </row>
    <row r="883" spans="21:30" x14ac:dyDescent="0.35">
      <c r="U883" s="87">
        <v>42776</v>
      </c>
      <c r="AA883" s="91"/>
      <c r="AB883" s="86"/>
      <c r="AD883" s="86"/>
    </row>
    <row r="884" spans="21:30" x14ac:dyDescent="0.35">
      <c r="U884" s="87">
        <v>42777</v>
      </c>
      <c r="AA884" s="91"/>
      <c r="AB884" s="86"/>
      <c r="AD884" s="86"/>
    </row>
    <row r="885" spans="21:30" x14ac:dyDescent="0.35">
      <c r="U885" s="87">
        <v>42778</v>
      </c>
      <c r="AA885" s="91"/>
      <c r="AB885" s="86"/>
      <c r="AD885" s="86"/>
    </row>
    <row r="886" spans="21:30" x14ac:dyDescent="0.35">
      <c r="U886" s="87">
        <v>42779</v>
      </c>
      <c r="AA886" s="91"/>
      <c r="AB886" s="86"/>
      <c r="AD886" s="86"/>
    </row>
    <row r="887" spans="21:30" x14ac:dyDescent="0.35">
      <c r="U887" s="87">
        <v>42780</v>
      </c>
      <c r="AA887" s="91"/>
      <c r="AB887" s="86"/>
      <c r="AD887" s="86"/>
    </row>
    <row r="888" spans="21:30" x14ac:dyDescent="0.35">
      <c r="U888" s="87">
        <v>42781</v>
      </c>
      <c r="AA888" s="91"/>
      <c r="AB888" s="86"/>
      <c r="AD888" s="86"/>
    </row>
    <row r="889" spans="21:30" x14ac:dyDescent="0.35">
      <c r="U889" s="87">
        <v>42782</v>
      </c>
      <c r="AA889" s="91"/>
      <c r="AB889" s="86"/>
      <c r="AD889" s="86"/>
    </row>
    <row r="890" spans="21:30" x14ac:dyDescent="0.35">
      <c r="U890" s="87">
        <v>42783</v>
      </c>
      <c r="AA890" s="91"/>
      <c r="AB890" s="86"/>
      <c r="AD890" s="86"/>
    </row>
    <row r="891" spans="21:30" x14ac:dyDescent="0.35">
      <c r="U891" s="87">
        <v>42784</v>
      </c>
      <c r="AA891" s="91"/>
      <c r="AB891" s="86"/>
      <c r="AD891" s="86"/>
    </row>
    <row r="892" spans="21:30" x14ac:dyDescent="0.35">
      <c r="U892" s="87">
        <v>42785</v>
      </c>
      <c r="AA892" s="91"/>
      <c r="AB892" s="86"/>
      <c r="AD892" s="86"/>
    </row>
    <row r="893" spans="21:30" x14ac:dyDescent="0.35">
      <c r="U893" s="87">
        <v>42786</v>
      </c>
      <c r="AA893" s="91"/>
      <c r="AB893" s="86"/>
      <c r="AD893" s="86"/>
    </row>
    <row r="894" spans="21:30" x14ac:dyDescent="0.35">
      <c r="U894" s="87">
        <v>42787</v>
      </c>
      <c r="AA894" s="91"/>
      <c r="AB894" s="86"/>
      <c r="AD894" s="86"/>
    </row>
    <row r="895" spans="21:30" x14ac:dyDescent="0.35">
      <c r="U895" s="87">
        <v>42788</v>
      </c>
      <c r="AA895" s="91"/>
      <c r="AB895" s="86"/>
      <c r="AD895" s="86"/>
    </row>
    <row r="896" spans="21:30" x14ac:dyDescent="0.35">
      <c r="U896" s="87">
        <v>42789</v>
      </c>
      <c r="AA896" s="91"/>
      <c r="AB896" s="86"/>
      <c r="AD896" s="86"/>
    </row>
    <row r="897" spans="21:30" x14ac:dyDescent="0.35">
      <c r="U897" s="87">
        <v>42790</v>
      </c>
      <c r="AA897" s="91"/>
      <c r="AB897" s="86"/>
      <c r="AD897" s="86"/>
    </row>
    <row r="898" spans="21:30" x14ac:dyDescent="0.35">
      <c r="U898" s="87">
        <v>42791</v>
      </c>
      <c r="AA898" s="91"/>
      <c r="AB898" s="86"/>
      <c r="AD898" s="86"/>
    </row>
    <row r="899" spans="21:30" x14ac:dyDescent="0.35">
      <c r="U899" s="87">
        <v>42792</v>
      </c>
      <c r="AA899" s="91"/>
      <c r="AB899" s="86"/>
      <c r="AD899" s="86"/>
    </row>
    <row r="900" spans="21:30" x14ac:dyDescent="0.35">
      <c r="U900" s="87">
        <v>42793</v>
      </c>
      <c r="AA900" s="91"/>
      <c r="AB900" s="86"/>
      <c r="AD900" s="86"/>
    </row>
    <row r="901" spans="21:30" x14ac:dyDescent="0.35">
      <c r="U901" s="87">
        <v>42794</v>
      </c>
      <c r="AA901" s="91"/>
      <c r="AB901" s="86"/>
      <c r="AD901" s="86"/>
    </row>
    <row r="902" spans="21:30" x14ac:dyDescent="0.35">
      <c r="U902" s="87">
        <v>42795</v>
      </c>
      <c r="AA902" s="91"/>
      <c r="AB902" s="86"/>
      <c r="AD902" s="86"/>
    </row>
    <row r="903" spans="21:30" x14ac:dyDescent="0.35">
      <c r="U903" s="87">
        <v>42796</v>
      </c>
      <c r="AA903" s="91"/>
      <c r="AB903" s="86"/>
      <c r="AD903" s="86"/>
    </row>
    <row r="904" spans="21:30" x14ac:dyDescent="0.35">
      <c r="U904" s="87">
        <v>42797</v>
      </c>
      <c r="AA904" s="91"/>
      <c r="AB904" s="86"/>
      <c r="AD904" s="86"/>
    </row>
    <row r="905" spans="21:30" x14ac:dyDescent="0.35">
      <c r="U905" s="87">
        <v>42798</v>
      </c>
      <c r="AA905" s="91"/>
      <c r="AB905" s="86"/>
      <c r="AD905" s="86"/>
    </row>
    <row r="906" spans="21:30" x14ac:dyDescent="0.35">
      <c r="U906" s="87">
        <v>42799</v>
      </c>
      <c r="AA906" s="91"/>
      <c r="AB906" s="86"/>
      <c r="AD906" s="86"/>
    </row>
    <row r="907" spans="21:30" x14ac:dyDescent="0.35">
      <c r="U907" s="87">
        <v>42800</v>
      </c>
      <c r="AA907" s="91"/>
      <c r="AB907" s="86"/>
      <c r="AD907" s="86"/>
    </row>
    <row r="908" spans="21:30" x14ac:dyDescent="0.35">
      <c r="U908" s="87">
        <v>42801</v>
      </c>
      <c r="AA908" s="91"/>
      <c r="AB908" s="86"/>
      <c r="AD908" s="86"/>
    </row>
    <row r="909" spans="21:30" x14ac:dyDescent="0.35">
      <c r="U909" s="87">
        <v>42802</v>
      </c>
      <c r="AA909" s="91"/>
      <c r="AB909" s="86"/>
      <c r="AD909" s="86"/>
    </row>
    <row r="910" spans="21:30" x14ac:dyDescent="0.35">
      <c r="U910" s="87">
        <v>42803</v>
      </c>
      <c r="AA910" s="91"/>
      <c r="AB910" s="86"/>
      <c r="AD910" s="86"/>
    </row>
    <row r="911" spans="21:30" x14ac:dyDescent="0.35">
      <c r="U911" s="87">
        <v>42804</v>
      </c>
      <c r="AA911" s="91"/>
      <c r="AB911" s="86"/>
      <c r="AD911" s="86"/>
    </row>
    <row r="912" spans="21:30" x14ac:dyDescent="0.35">
      <c r="U912" s="87">
        <v>42805</v>
      </c>
      <c r="AA912" s="91"/>
      <c r="AB912" s="86"/>
      <c r="AD912" s="86"/>
    </row>
    <row r="913" spans="21:30" x14ac:dyDescent="0.35">
      <c r="U913" s="87">
        <v>42806</v>
      </c>
      <c r="AA913" s="91"/>
      <c r="AB913" s="86"/>
      <c r="AD913" s="86"/>
    </row>
    <row r="914" spans="21:30" x14ac:dyDescent="0.35">
      <c r="U914" s="87">
        <v>42807</v>
      </c>
      <c r="AA914" s="91"/>
      <c r="AB914" s="86"/>
      <c r="AD914" s="86"/>
    </row>
    <row r="915" spans="21:30" x14ac:dyDescent="0.35">
      <c r="U915" s="87">
        <v>42808</v>
      </c>
      <c r="AA915" s="91"/>
      <c r="AB915" s="86"/>
      <c r="AD915" s="86"/>
    </row>
    <row r="916" spans="21:30" x14ac:dyDescent="0.35">
      <c r="U916" s="87">
        <v>42809</v>
      </c>
      <c r="AA916" s="91"/>
      <c r="AB916" s="86"/>
      <c r="AD916" s="86"/>
    </row>
    <row r="917" spans="21:30" x14ac:dyDescent="0.35">
      <c r="U917" s="87">
        <v>42810</v>
      </c>
      <c r="AA917" s="91"/>
      <c r="AB917" s="86"/>
      <c r="AD917" s="86"/>
    </row>
    <row r="918" spans="21:30" x14ac:dyDescent="0.35">
      <c r="U918" s="87">
        <v>42811</v>
      </c>
      <c r="AA918" s="91"/>
      <c r="AB918" s="86"/>
      <c r="AD918" s="86"/>
    </row>
    <row r="919" spans="21:30" x14ac:dyDescent="0.35">
      <c r="U919" s="87">
        <v>42812</v>
      </c>
      <c r="AA919" s="91"/>
      <c r="AB919" s="86"/>
      <c r="AD919" s="86"/>
    </row>
    <row r="920" spans="21:30" x14ac:dyDescent="0.35">
      <c r="U920" s="87">
        <v>42813</v>
      </c>
      <c r="AA920" s="91"/>
      <c r="AB920" s="86"/>
      <c r="AD920" s="86"/>
    </row>
    <row r="921" spans="21:30" x14ac:dyDescent="0.35">
      <c r="U921" s="87">
        <v>42814</v>
      </c>
      <c r="AA921" s="91"/>
      <c r="AB921" s="86"/>
      <c r="AD921" s="86"/>
    </row>
    <row r="922" spans="21:30" x14ac:dyDescent="0.35">
      <c r="U922" s="87">
        <v>42815</v>
      </c>
      <c r="AA922" s="91"/>
      <c r="AB922" s="86"/>
      <c r="AD922" s="86"/>
    </row>
    <row r="923" spans="21:30" x14ac:dyDescent="0.35">
      <c r="U923" s="87">
        <v>42816</v>
      </c>
      <c r="AA923" s="91"/>
      <c r="AB923" s="86"/>
      <c r="AD923" s="86"/>
    </row>
    <row r="924" spans="21:30" x14ac:dyDescent="0.35">
      <c r="U924" s="87">
        <v>42817</v>
      </c>
      <c r="AA924" s="91"/>
      <c r="AB924" s="86"/>
      <c r="AD924" s="86"/>
    </row>
    <row r="925" spans="21:30" x14ac:dyDescent="0.35">
      <c r="U925" s="87">
        <v>42818</v>
      </c>
      <c r="AA925" s="91"/>
      <c r="AB925" s="86"/>
      <c r="AD925" s="86"/>
    </row>
    <row r="926" spans="21:30" x14ac:dyDescent="0.35">
      <c r="U926" s="87">
        <v>42819</v>
      </c>
      <c r="AA926" s="91"/>
      <c r="AB926" s="86"/>
      <c r="AD926" s="86"/>
    </row>
    <row r="927" spans="21:30" x14ac:dyDescent="0.35">
      <c r="U927" s="87">
        <v>42820</v>
      </c>
      <c r="AA927" s="91"/>
      <c r="AB927" s="86"/>
      <c r="AD927" s="86"/>
    </row>
    <row r="928" spans="21:30" x14ac:dyDescent="0.35">
      <c r="U928" s="87">
        <v>42821</v>
      </c>
      <c r="AA928" s="91"/>
      <c r="AB928" s="86"/>
      <c r="AD928" s="86"/>
    </row>
    <row r="929" spans="21:30" x14ac:dyDescent="0.35">
      <c r="U929" s="87">
        <v>42822</v>
      </c>
      <c r="AA929" s="91"/>
      <c r="AB929" s="86"/>
      <c r="AD929" s="86"/>
    </row>
    <row r="930" spans="21:30" x14ac:dyDescent="0.35">
      <c r="U930" s="87">
        <v>42823</v>
      </c>
      <c r="AA930" s="91"/>
      <c r="AB930" s="86"/>
      <c r="AD930" s="86"/>
    </row>
    <row r="931" spans="21:30" x14ac:dyDescent="0.35">
      <c r="U931" s="87">
        <v>42824</v>
      </c>
      <c r="AA931" s="91"/>
      <c r="AB931" s="86"/>
      <c r="AD931" s="86"/>
    </row>
    <row r="932" spans="21:30" x14ac:dyDescent="0.35">
      <c r="U932" s="87">
        <v>42825</v>
      </c>
      <c r="AA932" s="91"/>
      <c r="AB932" s="86"/>
      <c r="AD932" s="86"/>
    </row>
    <row r="933" spans="21:30" x14ac:dyDescent="0.35">
      <c r="U933" s="87">
        <v>42826</v>
      </c>
      <c r="AA933" s="91"/>
      <c r="AB933" s="86"/>
      <c r="AD933" s="86"/>
    </row>
    <row r="934" spans="21:30" x14ac:dyDescent="0.35">
      <c r="U934" s="87">
        <v>42827</v>
      </c>
      <c r="AA934" s="91"/>
      <c r="AB934" s="86"/>
      <c r="AD934" s="86"/>
    </row>
    <row r="935" spans="21:30" x14ac:dyDescent="0.35">
      <c r="U935" s="87">
        <v>42828</v>
      </c>
      <c r="AA935" s="91"/>
      <c r="AB935" s="86"/>
      <c r="AD935" s="86"/>
    </row>
    <row r="936" spans="21:30" x14ac:dyDescent="0.35">
      <c r="U936" s="87">
        <v>42829</v>
      </c>
      <c r="AA936" s="91"/>
      <c r="AB936" s="86"/>
      <c r="AD936" s="86"/>
    </row>
    <row r="937" spans="21:30" x14ac:dyDescent="0.35">
      <c r="U937" s="87">
        <v>42830</v>
      </c>
      <c r="AA937" s="91"/>
      <c r="AB937" s="86"/>
      <c r="AD937" s="86"/>
    </row>
    <row r="938" spans="21:30" x14ac:dyDescent="0.35">
      <c r="U938" s="87">
        <v>42831</v>
      </c>
      <c r="AA938" s="91"/>
      <c r="AB938" s="86"/>
      <c r="AD938" s="86"/>
    </row>
    <row r="939" spans="21:30" x14ac:dyDescent="0.35">
      <c r="U939" s="87">
        <v>42832</v>
      </c>
      <c r="AA939" s="91"/>
      <c r="AB939" s="86"/>
      <c r="AD939" s="86"/>
    </row>
    <row r="940" spans="21:30" x14ac:dyDescent="0.35">
      <c r="U940" s="87">
        <v>42833</v>
      </c>
      <c r="AA940" s="91"/>
      <c r="AB940" s="86"/>
      <c r="AD940" s="86"/>
    </row>
    <row r="941" spans="21:30" x14ac:dyDescent="0.35">
      <c r="U941" s="87">
        <v>42834</v>
      </c>
      <c r="AA941" s="91"/>
      <c r="AB941" s="86"/>
      <c r="AD941" s="86"/>
    </row>
    <row r="942" spans="21:30" x14ac:dyDescent="0.35">
      <c r="U942" s="87">
        <v>42835</v>
      </c>
      <c r="AA942" s="91"/>
      <c r="AB942" s="86"/>
      <c r="AD942" s="86"/>
    </row>
    <row r="943" spans="21:30" x14ac:dyDescent="0.35">
      <c r="U943" s="87">
        <v>42836</v>
      </c>
      <c r="AA943" s="91"/>
      <c r="AB943" s="86"/>
      <c r="AD943" s="86"/>
    </row>
    <row r="944" spans="21:30" x14ac:dyDescent="0.35">
      <c r="U944" s="87">
        <v>42837</v>
      </c>
      <c r="AA944" s="91"/>
      <c r="AB944" s="86"/>
      <c r="AD944" s="86"/>
    </row>
    <row r="945" spans="21:30" x14ac:dyDescent="0.35">
      <c r="U945" s="87">
        <v>42838</v>
      </c>
      <c r="AA945" s="91"/>
      <c r="AB945" s="86"/>
      <c r="AD945" s="86"/>
    </row>
    <row r="946" spans="21:30" x14ac:dyDescent="0.35">
      <c r="U946" s="87">
        <v>42839</v>
      </c>
      <c r="AA946" s="91"/>
      <c r="AB946" s="86"/>
      <c r="AD946" s="86"/>
    </row>
    <row r="947" spans="21:30" x14ac:dyDescent="0.35">
      <c r="U947" s="87">
        <v>42840</v>
      </c>
      <c r="AA947" s="91"/>
      <c r="AB947" s="86"/>
      <c r="AD947" s="86"/>
    </row>
    <row r="948" spans="21:30" x14ac:dyDescent="0.35">
      <c r="U948" s="87">
        <v>42841</v>
      </c>
      <c r="AA948" s="91"/>
      <c r="AB948" s="86"/>
      <c r="AD948" s="86"/>
    </row>
    <row r="949" spans="21:30" x14ac:dyDescent="0.35">
      <c r="U949" s="87">
        <v>42842</v>
      </c>
      <c r="AA949" s="91"/>
      <c r="AB949" s="86"/>
      <c r="AD949" s="86"/>
    </row>
    <row r="950" spans="21:30" x14ac:dyDescent="0.35">
      <c r="U950" s="87">
        <v>42843</v>
      </c>
      <c r="AA950" s="91"/>
      <c r="AB950" s="86"/>
      <c r="AD950" s="86"/>
    </row>
    <row r="951" spans="21:30" x14ac:dyDescent="0.35">
      <c r="U951" s="87">
        <v>42844</v>
      </c>
      <c r="AA951" s="91"/>
      <c r="AB951" s="86"/>
      <c r="AD951" s="86"/>
    </row>
    <row r="952" spans="21:30" x14ac:dyDescent="0.35">
      <c r="U952" s="87">
        <v>42845</v>
      </c>
      <c r="AA952" s="91"/>
      <c r="AB952" s="86"/>
      <c r="AD952" s="86"/>
    </row>
    <row r="953" spans="21:30" x14ac:dyDescent="0.35">
      <c r="U953" s="87">
        <v>42846</v>
      </c>
      <c r="AA953" s="91"/>
      <c r="AB953" s="86"/>
      <c r="AD953" s="86"/>
    </row>
    <row r="954" spans="21:30" x14ac:dyDescent="0.35">
      <c r="U954" s="87">
        <v>42847</v>
      </c>
      <c r="AA954" s="91"/>
      <c r="AB954" s="86"/>
      <c r="AD954" s="86"/>
    </row>
    <row r="955" spans="21:30" x14ac:dyDescent="0.35">
      <c r="U955" s="87">
        <v>42848</v>
      </c>
      <c r="AA955" s="91"/>
      <c r="AB955" s="86"/>
      <c r="AD955" s="86"/>
    </row>
    <row r="956" spans="21:30" x14ac:dyDescent="0.35">
      <c r="U956" s="87">
        <v>42849</v>
      </c>
      <c r="AA956" s="91"/>
      <c r="AB956" s="86"/>
      <c r="AD956" s="86"/>
    </row>
    <row r="957" spans="21:30" x14ac:dyDescent="0.35">
      <c r="U957" s="87">
        <v>42850</v>
      </c>
      <c r="AA957" s="91"/>
      <c r="AB957" s="86"/>
      <c r="AD957" s="86"/>
    </row>
    <row r="958" spans="21:30" x14ac:dyDescent="0.35">
      <c r="U958" s="87">
        <v>42851</v>
      </c>
      <c r="AA958" s="91"/>
      <c r="AB958" s="86"/>
      <c r="AD958" s="86"/>
    </row>
    <row r="959" spans="21:30" x14ac:dyDescent="0.35">
      <c r="U959" s="87">
        <v>42852</v>
      </c>
      <c r="AA959" s="91"/>
      <c r="AB959" s="86"/>
      <c r="AD959" s="86"/>
    </row>
    <row r="960" spans="21:30" x14ac:dyDescent="0.35">
      <c r="U960" s="87">
        <v>42853</v>
      </c>
      <c r="AA960" s="91"/>
      <c r="AB960" s="86"/>
      <c r="AD960" s="86"/>
    </row>
    <row r="961" spans="21:30" x14ac:dyDescent="0.35">
      <c r="U961" s="87">
        <v>42854</v>
      </c>
      <c r="AA961" s="91"/>
      <c r="AB961" s="86"/>
      <c r="AD961" s="86"/>
    </row>
    <row r="962" spans="21:30" x14ac:dyDescent="0.35">
      <c r="U962" s="87">
        <v>42855</v>
      </c>
      <c r="AA962" s="91"/>
      <c r="AB962" s="86"/>
      <c r="AD962" s="86"/>
    </row>
    <row r="963" spans="21:30" x14ac:dyDescent="0.35">
      <c r="U963" s="87">
        <v>42856</v>
      </c>
      <c r="AA963" s="91"/>
      <c r="AB963" s="86"/>
      <c r="AD963" s="86"/>
    </row>
    <row r="964" spans="21:30" x14ac:dyDescent="0.35">
      <c r="U964" s="87">
        <v>42857</v>
      </c>
      <c r="AA964" s="91"/>
      <c r="AB964" s="86"/>
      <c r="AD964" s="86"/>
    </row>
    <row r="965" spans="21:30" x14ac:dyDescent="0.35">
      <c r="U965" s="87">
        <v>42858</v>
      </c>
      <c r="AA965" s="91"/>
      <c r="AB965" s="86"/>
      <c r="AD965" s="86"/>
    </row>
    <row r="966" spans="21:30" x14ac:dyDescent="0.35">
      <c r="U966" s="87">
        <v>42859</v>
      </c>
      <c r="AA966" s="91"/>
      <c r="AB966" s="86"/>
      <c r="AD966" s="86"/>
    </row>
    <row r="967" spans="21:30" x14ac:dyDescent="0.35">
      <c r="U967" s="87">
        <v>42860</v>
      </c>
      <c r="AA967" s="91"/>
      <c r="AB967" s="86"/>
      <c r="AD967" s="86"/>
    </row>
    <row r="968" spans="21:30" x14ac:dyDescent="0.35">
      <c r="U968" s="87">
        <v>42861</v>
      </c>
      <c r="AA968" s="91"/>
      <c r="AB968" s="86"/>
      <c r="AD968" s="86"/>
    </row>
    <row r="969" spans="21:30" x14ac:dyDescent="0.35">
      <c r="U969" s="87">
        <v>42862</v>
      </c>
      <c r="AA969" s="91"/>
      <c r="AB969" s="86"/>
      <c r="AD969" s="86"/>
    </row>
    <row r="970" spans="21:30" x14ac:dyDescent="0.35">
      <c r="U970" s="87">
        <v>42863</v>
      </c>
      <c r="AA970" s="91"/>
      <c r="AB970" s="86"/>
      <c r="AD970" s="86"/>
    </row>
    <row r="971" spans="21:30" x14ac:dyDescent="0.35">
      <c r="U971" s="87">
        <v>42864</v>
      </c>
      <c r="AA971" s="91"/>
      <c r="AB971" s="86"/>
      <c r="AD971" s="86"/>
    </row>
    <row r="972" spans="21:30" x14ac:dyDescent="0.35">
      <c r="U972" s="87">
        <v>42865</v>
      </c>
      <c r="AA972" s="91"/>
      <c r="AB972" s="86"/>
      <c r="AD972" s="86"/>
    </row>
    <row r="973" spans="21:30" x14ac:dyDescent="0.35">
      <c r="U973" s="87">
        <v>42866</v>
      </c>
      <c r="AA973" s="91"/>
      <c r="AB973" s="86"/>
      <c r="AD973" s="86"/>
    </row>
    <row r="974" spans="21:30" x14ac:dyDescent="0.35">
      <c r="U974" s="87">
        <v>42867</v>
      </c>
      <c r="AA974" s="91"/>
      <c r="AB974" s="86"/>
      <c r="AD974" s="86"/>
    </row>
    <row r="975" spans="21:30" x14ac:dyDescent="0.35">
      <c r="U975" s="87">
        <v>42868</v>
      </c>
      <c r="AA975" s="91"/>
      <c r="AB975" s="86"/>
      <c r="AD975" s="86"/>
    </row>
    <row r="976" spans="21:30" x14ac:dyDescent="0.35">
      <c r="U976" s="87">
        <v>42869</v>
      </c>
      <c r="AA976" s="91"/>
      <c r="AB976" s="86"/>
      <c r="AD976" s="86"/>
    </row>
    <row r="977" spans="21:30" x14ac:dyDescent="0.35">
      <c r="U977" s="87">
        <v>42870</v>
      </c>
      <c r="AA977" s="91"/>
      <c r="AB977" s="86"/>
      <c r="AD977" s="86"/>
    </row>
    <row r="978" spans="21:30" x14ac:dyDescent="0.35">
      <c r="U978" s="87">
        <v>42871</v>
      </c>
      <c r="AA978" s="91"/>
      <c r="AB978" s="86"/>
      <c r="AD978" s="86"/>
    </row>
    <row r="979" spans="21:30" x14ac:dyDescent="0.35">
      <c r="U979" s="87">
        <v>42872</v>
      </c>
      <c r="AA979" s="91"/>
      <c r="AB979" s="86"/>
      <c r="AD979" s="86"/>
    </row>
    <row r="980" spans="21:30" x14ac:dyDescent="0.35">
      <c r="U980" s="87">
        <v>42873</v>
      </c>
      <c r="AA980" s="91"/>
      <c r="AB980" s="86"/>
      <c r="AD980" s="86"/>
    </row>
    <row r="981" spans="21:30" x14ac:dyDescent="0.35">
      <c r="U981" s="87">
        <v>42874</v>
      </c>
      <c r="AA981" s="91"/>
      <c r="AB981" s="86"/>
      <c r="AD981" s="86"/>
    </row>
    <row r="982" spans="21:30" x14ac:dyDescent="0.35">
      <c r="U982" s="87">
        <v>42875</v>
      </c>
      <c r="AA982" s="91"/>
      <c r="AB982" s="86"/>
      <c r="AD982" s="86"/>
    </row>
    <row r="983" spans="21:30" x14ac:dyDescent="0.35">
      <c r="U983" s="87">
        <v>42876</v>
      </c>
      <c r="AA983" s="91"/>
      <c r="AB983" s="86"/>
      <c r="AD983" s="86"/>
    </row>
    <row r="984" spans="21:30" x14ac:dyDescent="0.35">
      <c r="U984" s="87">
        <v>42877</v>
      </c>
      <c r="AA984" s="91"/>
      <c r="AB984" s="86"/>
      <c r="AD984" s="86"/>
    </row>
    <row r="985" spans="21:30" x14ac:dyDescent="0.35">
      <c r="U985" s="87">
        <v>42878</v>
      </c>
      <c r="AA985" s="91"/>
      <c r="AB985" s="86"/>
      <c r="AD985" s="86"/>
    </row>
    <row r="986" spans="21:30" x14ac:dyDescent="0.35">
      <c r="U986" s="87">
        <v>42879</v>
      </c>
      <c r="AA986" s="91"/>
      <c r="AB986" s="86"/>
      <c r="AD986" s="86"/>
    </row>
    <row r="987" spans="21:30" x14ac:dyDescent="0.35">
      <c r="U987" s="87">
        <v>42880</v>
      </c>
      <c r="AA987" s="91"/>
      <c r="AB987" s="86"/>
      <c r="AD987" s="86"/>
    </row>
    <row r="988" spans="21:30" x14ac:dyDescent="0.35">
      <c r="U988" s="87">
        <v>42881</v>
      </c>
      <c r="AA988" s="91"/>
      <c r="AB988" s="86"/>
      <c r="AD988" s="86"/>
    </row>
    <row r="989" spans="21:30" x14ac:dyDescent="0.35">
      <c r="U989" s="87">
        <v>42882</v>
      </c>
      <c r="AA989" s="91"/>
      <c r="AB989" s="86"/>
      <c r="AD989" s="86"/>
    </row>
    <row r="990" spans="21:30" x14ac:dyDescent="0.35">
      <c r="U990" s="87">
        <v>42883</v>
      </c>
      <c r="AA990" s="91"/>
      <c r="AB990" s="86"/>
      <c r="AD990" s="86"/>
    </row>
    <row r="991" spans="21:30" x14ac:dyDescent="0.35">
      <c r="U991" s="87">
        <v>42884</v>
      </c>
      <c r="AA991" s="91"/>
      <c r="AB991" s="86"/>
      <c r="AD991" s="86"/>
    </row>
    <row r="992" spans="21:30" x14ac:dyDescent="0.35">
      <c r="U992" s="87">
        <v>42885</v>
      </c>
      <c r="AA992" s="91"/>
      <c r="AB992" s="86"/>
      <c r="AD992" s="86"/>
    </row>
    <row r="993" spans="21:30" x14ac:dyDescent="0.35">
      <c r="U993" s="87">
        <v>42886</v>
      </c>
      <c r="AA993" s="91"/>
      <c r="AB993" s="86"/>
      <c r="AD993" s="86"/>
    </row>
    <row r="994" spans="21:30" x14ac:dyDescent="0.35">
      <c r="U994" s="87">
        <v>42887</v>
      </c>
      <c r="AA994" s="91"/>
      <c r="AB994" s="86"/>
      <c r="AD994" s="86"/>
    </row>
    <row r="995" spans="21:30" x14ac:dyDescent="0.35">
      <c r="U995" s="87">
        <v>42888</v>
      </c>
      <c r="AA995" s="91"/>
      <c r="AB995" s="86"/>
      <c r="AD995" s="86"/>
    </row>
    <row r="996" spans="21:30" x14ac:dyDescent="0.35">
      <c r="U996" s="87">
        <v>42889</v>
      </c>
      <c r="AA996" s="91"/>
      <c r="AB996" s="86"/>
      <c r="AD996" s="86"/>
    </row>
    <row r="997" spans="21:30" x14ac:dyDescent="0.35">
      <c r="U997" s="87">
        <v>42890</v>
      </c>
      <c r="AA997" s="91"/>
      <c r="AB997" s="86"/>
      <c r="AD997" s="86"/>
    </row>
    <row r="998" spans="21:30" x14ac:dyDescent="0.35">
      <c r="U998" s="87">
        <v>42891</v>
      </c>
      <c r="AA998" s="91"/>
      <c r="AB998" s="86"/>
      <c r="AD998" s="86"/>
    </row>
    <row r="999" spans="21:30" x14ac:dyDescent="0.35">
      <c r="U999" s="87">
        <v>42892</v>
      </c>
      <c r="AA999" s="91"/>
      <c r="AB999" s="86"/>
      <c r="AD999" s="86"/>
    </row>
    <row r="1000" spans="21:30" x14ac:dyDescent="0.35">
      <c r="U1000" s="87">
        <v>42893</v>
      </c>
      <c r="AA1000" s="91"/>
      <c r="AB1000" s="86"/>
      <c r="AD1000" s="86"/>
    </row>
    <row r="1001" spans="21:30" x14ac:dyDescent="0.35">
      <c r="U1001" s="87">
        <v>42894</v>
      </c>
      <c r="AA1001" s="91"/>
      <c r="AB1001" s="86"/>
      <c r="AD1001" s="86"/>
    </row>
    <row r="1002" spans="21:30" x14ac:dyDescent="0.35">
      <c r="U1002" s="87">
        <v>42895</v>
      </c>
      <c r="AA1002" s="91"/>
      <c r="AB1002" s="86"/>
      <c r="AD1002" s="86"/>
    </row>
    <row r="1003" spans="21:30" x14ac:dyDescent="0.35">
      <c r="U1003" s="87">
        <v>42896</v>
      </c>
      <c r="AA1003" s="91"/>
      <c r="AB1003" s="86"/>
      <c r="AD1003" s="86"/>
    </row>
    <row r="1004" spans="21:30" x14ac:dyDescent="0.35">
      <c r="U1004" s="87">
        <v>42897</v>
      </c>
      <c r="AA1004" s="91"/>
      <c r="AB1004" s="86"/>
      <c r="AD1004" s="86"/>
    </row>
    <row r="1005" spans="21:30" x14ac:dyDescent="0.35">
      <c r="U1005" s="87">
        <v>42898</v>
      </c>
      <c r="AA1005" s="91"/>
      <c r="AB1005" s="86"/>
      <c r="AD1005" s="86"/>
    </row>
    <row r="1006" spans="21:30" x14ac:dyDescent="0.35">
      <c r="U1006" s="87">
        <v>42899</v>
      </c>
      <c r="AA1006" s="91"/>
      <c r="AB1006" s="86"/>
      <c r="AD1006" s="86"/>
    </row>
    <row r="1007" spans="21:30" x14ac:dyDescent="0.35">
      <c r="U1007" s="87">
        <v>42900</v>
      </c>
      <c r="AA1007" s="91"/>
      <c r="AB1007" s="86"/>
      <c r="AD1007" s="86"/>
    </row>
    <row r="1008" spans="21:30" x14ac:dyDescent="0.35">
      <c r="U1008" s="87">
        <v>42901</v>
      </c>
      <c r="AA1008" s="91"/>
      <c r="AB1008" s="86"/>
      <c r="AD1008" s="86"/>
    </row>
    <row r="1009" spans="21:30" x14ac:dyDescent="0.35">
      <c r="U1009" s="87">
        <v>42902</v>
      </c>
      <c r="AA1009" s="91"/>
      <c r="AB1009" s="86"/>
      <c r="AD1009" s="86"/>
    </row>
    <row r="1010" spans="21:30" x14ac:dyDescent="0.35">
      <c r="U1010" s="87">
        <v>42903</v>
      </c>
      <c r="AA1010" s="91"/>
      <c r="AB1010" s="86"/>
      <c r="AD1010" s="86"/>
    </row>
    <row r="1011" spans="21:30" x14ac:dyDescent="0.35">
      <c r="U1011" s="87">
        <v>42904</v>
      </c>
      <c r="AA1011" s="91"/>
      <c r="AB1011" s="86"/>
      <c r="AD1011" s="86"/>
    </row>
    <row r="1012" spans="21:30" x14ac:dyDescent="0.35">
      <c r="U1012" s="87">
        <v>42905</v>
      </c>
      <c r="AA1012" s="91"/>
      <c r="AB1012" s="86"/>
      <c r="AD1012" s="86"/>
    </row>
    <row r="1013" spans="21:30" x14ac:dyDescent="0.35">
      <c r="U1013" s="87">
        <v>42906</v>
      </c>
      <c r="AA1013" s="91"/>
      <c r="AB1013" s="86"/>
      <c r="AD1013" s="86"/>
    </row>
    <row r="1014" spans="21:30" x14ac:dyDescent="0.35">
      <c r="U1014" s="87">
        <v>42907</v>
      </c>
      <c r="AA1014" s="91"/>
      <c r="AB1014" s="86"/>
      <c r="AD1014" s="86"/>
    </row>
    <row r="1015" spans="21:30" x14ac:dyDescent="0.35">
      <c r="U1015" s="87">
        <v>42908</v>
      </c>
      <c r="AA1015" s="91"/>
      <c r="AB1015" s="86"/>
      <c r="AD1015" s="86"/>
    </row>
    <row r="1016" spans="21:30" x14ac:dyDescent="0.35">
      <c r="U1016" s="87">
        <v>42909</v>
      </c>
      <c r="AA1016" s="91"/>
      <c r="AB1016" s="86"/>
      <c r="AD1016" s="86"/>
    </row>
    <row r="1017" spans="21:30" x14ac:dyDescent="0.35">
      <c r="U1017" s="87">
        <v>42910</v>
      </c>
      <c r="AA1017" s="91"/>
      <c r="AB1017" s="86"/>
      <c r="AD1017" s="86"/>
    </row>
    <row r="1018" spans="21:30" x14ac:dyDescent="0.35">
      <c r="U1018" s="87">
        <v>42911</v>
      </c>
      <c r="AA1018" s="91"/>
      <c r="AB1018" s="86"/>
      <c r="AD1018" s="86"/>
    </row>
    <row r="1019" spans="21:30" x14ac:dyDescent="0.35">
      <c r="U1019" s="87">
        <v>42912</v>
      </c>
      <c r="AA1019" s="91"/>
      <c r="AB1019" s="86"/>
      <c r="AD1019" s="86"/>
    </row>
    <row r="1020" spans="21:30" x14ac:dyDescent="0.35">
      <c r="U1020" s="87">
        <v>42913</v>
      </c>
      <c r="AA1020" s="91"/>
      <c r="AB1020" s="86"/>
      <c r="AD1020" s="86"/>
    </row>
    <row r="1021" spans="21:30" x14ac:dyDescent="0.35">
      <c r="U1021" s="87">
        <v>42914</v>
      </c>
      <c r="AA1021" s="91"/>
      <c r="AB1021" s="86"/>
      <c r="AD1021" s="86"/>
    </row>
    <row r="1022" spans="21:30" x14ac:dyDescent="0.35">
      <c r="U1022" s="87">
        <v>42915</v>
      </c>
      <c r="AA1022" s="91"/>
      <c r="AB1022" s="86"/>
      <c r="AD1022" s="86"/>
    </row>
    <row r="1023" spans="21:30" x14ac:dyDescent="0.35">
      <c r="U1023" s="87">
        <v>42916</v>
      </c>
      <c r="AA1023" s="91"/>
      <c r="AB1023" s="86"/>
      <c r="AD1023" s="86"/>
    </row>
    <row r="1024" spans="21:30" x14ac:dyDescent="0.35">
      <c r="U1024" s="87">
        <v>42917</v>
      </c>
      <c r="AA1024" s="91"/>
      <c r="AB1024" s="86"/>
      <c r="AD1024" s="86"/>
    </row>
    <row r="1025" spans="21:30" x14ac:dyDescent="0.35">
      <c r="U1025" s="87">
        <v>42918</v>
      </c>
      <c r="AA1025" s="91"/>
      <c r="AB1025" s="86"/>
      <c r="AD1025" s="86"/>
    </row>
    <row r="1026" spans="21:30" x14ac:dyDescent="0.35">
      <c r="U1026" s="87">
        <v>42919</v>
      </c>
      <c r="AA1026" s="91"/>
      <c r="AB1026" s="86"/>
      <c r="AD1026" s="86"/>
    </row>
    <row r="1027" spans="21:30" x14ac:dyDescent="0.35">
      <c r="U1027" s="87">
        <v>42920</v>
      </c>
      <c r="AA1027" s="91"/>
      <c r="AB1027" s="86"/>
      <c r="AD1027" s="86"/>
    </row>
    <row r="1028" spans="21:30" x14ac:dyDescent="0.35">
      <c r="U1028" s="87">
        <v>42921</v>
      </c>
      <c r="AA1028" s="91"/>
      <c r="AB1028" s="86"/>
      <c r="AD1028" s="86"/>
    </row>
    <row r="1029" spans="21:30" x14ac:dyDescent="0.35">
      <c r="U1029" s="87">
        <v>42922</v>
      </c>
      <c r="AA1029" s="91"/>
      <c r="AB1029" s="86"/>
      <c r="AD1029" s="86"/>
    </row>
    <row r="1030" spans="21:30" x14ac:dyDescent="0.35">
      <c r="U1030" s="87">
        <v>42923</v>
      </c>
      <c r="AA1030" s="91"/>
      <c r="AB1030" s="86"/>
      <c r="AD1030" s="86"/>
    </row>
    <row r="1031" spans="21:30" x14ac:dyDescent="0.35">
      <c r="U1031" s="87">
        <v>42924</v>
      </c>
      <c r="AA1031" s="91"/>
      <c r="AB1031" s="86"/>
      <c r="AD1031" s="86"/>
    </row>
    <row r="1032" spans="21:30" x14ac:dyDescent="0.35">
      <c r="U1032" s="87">
        <v>42925</v>
      </c>
      <c r="AA1032" s="91"/>
      <c r="AB1032" s="86"/>
      <c r="AD1032" s="86"/>
    </row>
    <row r="1033" spans="21:30" x14ac:dyDescent="0.35">
      <c r="U1033" s="87">
        <v>42926</v>
      </c>
      <c r="AA1033" s="91"/>
      <c r="AB1033" s="86"/>
      <c r="AD1033" s="86"/>
    </row>
    <row r="1034" spans="21:30" x14ac:dyDescent="0.35">
      <c r="U1034" s="87">
        <v>42927</v>
      </c>
      <c r="AA1034" s="91"/>
      <c r="AB1034" s="86"/>
      <c r="AD1034" s="86"/>
    </row>
    <row r="1035" spans="21:30" x14ac:dyDescent="0.35">
      <c r="U1035" s="87">
        <v>42928</v>
      </c>
      <c r="AA1035" s="91"/>
      <c r="AB1035" s="86"/>
      <c r="AD1035" s="86"/>
    </row>
    <row r="1036" spans="21:30" x14ac:dyDescent="0.35">
      <c r="U1036" s="87">
        <v>42929</v>
      </c>
      <c r="AA1036" s="91"/>
      <c r="AB1036" s="86"/>
      <c r="AD1036" s="86"/>
    </row>
    <row r="1037" spans="21:30" x14ac:dyDescent="0.35">
      <c r="U1037" s="87">
        <v>42930</v>
      </c>
      <c r="AA1037" s="91"/>
      <c r="AB1037" s="86"/>
      <c r="AD1037" s="86"/>
    </row>
    <row r="1038" spans="21:30" x14ac:dyDescent="0.35">
      <c r="U1038" s="87">
        <v>42931</v>
      </c>
      <c r="AA1038" s="91"/>
      <c r="AB1038" s="86"/>
      <c r="AD1038" s="86"/>
    </row>
    <row r="1039" spans="21:30" x14ac:dyDescent="0.35">
      <c r="U1039" s="87">
        <v>42932</v>
      </c>
      <c r="AA1039" s="91"/>
      <c r="AB1039" s="86"/>
      <c r="AD1039" s="86"/>
    </row>
    <row r="1040" spans="21:30" x14ac:dyDescent="0.35">
      <c r="U1040" s="87">
        <v>42933</v>
      </c>
      <c r="AA1040" s="91"/>
      <c r="AB1040" s="86"/>
      <c r="AD1040" s="86"/>
    </row>
    <row r="1041" spans="21:30" x14ac:dyDescent="0.35">
      <c r="U1041" s="87">
        <v>42934</v>
      </c>
      <c r="AA1041" s="91"/>
      <c r="AB1041" s="86"/>
      <c r="AD1041" s="86"/>
    </row>
    <row r="1042" spans="21:30" x14ac:dyDescent="0.35">
      <c r="U1042" s="87">
        <v>42935</v>
      </c>
      <c r="AA1042" s="91"/>
      <c r="AB1042" s="86"/>
      <c r="AD1042" s="86"/>
    </row>
    <row r="1043" spans="21:30" x14ac:dyDescent="0.35">
      <c r="U1043" s="87">
        <v>42936</v>
      </c>
      <c r="AA1043" s="91"/>
      <c r="AB1043" s="86"/>
      <c r="AD1043" s="86"/>
    </row>
    <row r="1044" spans="21:30" x14ac:dyDescent="0.35">
      <c r="U1044" s="87">
        <v>42937</v>
      </c>
      <c r="AA1044" s="91"/>
      <c r="AB1044" s="86"/>
      <c r="AD1044" s="86"/>
    </row>
    <row r="1045" spans="21:30" x14ac:dyDescent="0.35">
      <c r="U1045" s="87">
        <v>42938</v>
      </c>
      <c r="AA1045" s="91"/>
      <c r="AB1045" s="86"/>
      <c r="AD1045" s="86"/>
    </row>
    <row r="1046" spans="21:30" x14ac:dyDescent="0.35">
      <c r="U1046" s="87">
        <v>42939</v>
      </c>
      <c r="AA1046" s="91"/>
      <c r="AB1046" s="86"/>
      <c r="AD1046" s="86"/>
    </row>
    <row r="1047" spans="21:30" x14ac:dyDescent="0.35">
      <c r="U1047" s="87">
        <v>42940</v>
      </c>
      <c r="AA1047" s="91"/>
      <c r="AB1047" s="86"/>
      <c r="AD1047" s="86"/>
    </row>
    <row r="1048" spans="21:30" x14ac:dyDescent="0.35">
      <c r="U1048" s="87">
        <v>42941</v>
      </c>
      <c r="AA1048" s="91"/>
      <c r="AB1048" s="86"/>
      <c r="AD1048" s="86"/>
    </row>
    <row r="1049" spans="21:30" x14ac:dyDescent="0.35">
      <c r="U1049" s="87">
        <v>42942</v>
      </c>
      <c r="AA1049" s="91"/>
      <c r="AB1049" s="86"/>
      <c r="AD1049" s="86"/>
    </row>
    <row r="1050" spans="21:30" x14ac:dyDescent="0.35">
      <c r="U1050" s="87">
        <v>42943</v>
      </c>
      <c r="AA1050" s="91"/>
      <c r="AB1050" s="86"/>
      <c r="AD1050" s="86"/>
    </row>
    <row r="1051" spans="21:30" x14ac:dyDescent="0.35">
      <c r="U1051" s="87">
        <v>42944</v>
      </c>
      <c r="AA1051" s="91"/>
      <c r="AB1051" s="86"/>
      <c r="AD1051" s="86"/>
    </row>
    <row r="1052" spans="21:30" x14ac:dyDescent="0.35">
      <c r="U1052" s="87">
        <v>42945</v>
      </c>
      <c r="AA1052" s="91"/>
      <c r="AB1052" s="86"/>
      <c r="AD1052" s="86"/>
    </row>
    <row r="1053" spans="21:30" x14ac:dyDescent="0.35">
      <c r="U1053" s="87">
        <v>42946</v>
      </c>
      <c r="AA1053" s="91"/>
      <c r="AB1053" s="86"/>
      <c r="AD1053" s="86"/>
    </row>
    <row r="1054" spans="21:30" x14ac:dyDescent="0.35">
      <c r="U1054" s="87">
        <v>42947</v>
      </c>
      <c r="AA1054" s="91"/>
      <c r="AB1054" s="86"/>
      <c r="AD1054" s="86"/>
    </row>
    <row r="1055" spans="21:30" x14ac:dyDescent="0.35">
      <c r="U1055" s="87">
        <v>42948</v>
      </c>
      <c r="AA1055" s="91"/>
      <c r="AB1055" s="86"/>
      <c r="AD1055" s="86"/>
    </row>
    <row r="1056" spans="21:30" x14ac:dyDescent="0.35">
      <c r="U1056" s="87">
        <v>42949</v>
      </c>
      <c r="AA1056" s="91"/>
      <c r="AB1056" s="86"/>
      <c r="AD1056" s="86"/>
    </row>
    <row r="1057" spans="21:30" x14ac:dyDescent="0.35">
      <c r="U1057" s="87">
        <v>42950</v>
      </c>
      <c r="AA1057" s="91"/>
      <c r="AB1057" s="86"/>
      <c r="AD1057" s="86"/>
    </row>
    <row r="1058" spans="21:30" x14ac:dyDescent="0.35">
      <c r="U1058" s="87">
        <v>42951</v>
      </c>
      <c r="AA1058" s="91"/>
      <c r="AB1058" s="86"/>
      <c r="AD1058" s="86"/>
    </row>
    <row r="1059" spans="21:30" x14ac:dyDescent="0.35">
      <c r="U1059" s="87">
        <v>42952</v>
      </c>
      <c r="AA1059" s="91"/>
      <c r="AB1059" s="86"/>
      <c r="AD1059" s="86"/>
    </row>
    <row r="1060" spans="21:30" x14ac:dyDescent="0.35">
      <c r="U1060" s="87">
        <v>42953</v>
      </c>
      <c r="AA1060" s="91"/>
      <c r="AB1060" s="86"/>
      <c r="AD1060" s="86"/>
    </row>
    <row r="1061" spans="21:30" x14ac:dyDescent="0.35">
      <c r="U1061" s="87">
        <v>42954</v>
      </c>
      <c r="AA1061" s="91"/>
      <c r="AB1061" s="86"/>
      <c r="AD1061" s="86"/>
    </row>
    <row r="1062" spans="21:30" x14ac:dyDescent="0.35">
      <c r="U1062" s="87">
        <v>42955</v>
      </c>
      <c r="AA1062" s="91"/>
      <c r="AB1062" s="86"/>
      <c r="AD1062" s="86"/>
    </row>
    <row r="1063" spans="21:30" x14ac:dyDescent="0.35">
      <c r="U1063" s="87">
        <v>42956</v>
      </c>
      <c r="AA1063" s="91"/>
      <c r="AB1063" s="86"/>
      <c r="AD1063" s="86"/>
    </row>
    <row r="1064" spans="21:30" x14ac:dyDescent="0.35">
      <c r="U1064" s="87">
        <v>42957</v>
      </c>
      <c r="AA1064" s="91"/>
      <c r="AB1064" s="86"/>
      <c r="AD1064" s="86"/>
    </row>
    <row r="1065" spans="21:30" x14ac:dyDescent="0.35">
      <c r="U1065" s="87">
        <v>42958</v>
      </c>
      <c r="AA1065" s="91"/>
      <c r="AB1065" s="86"/>
      <c r="AD1065" s="86"/>
    </row>
    <row r="1066" spans="21:30" x14ac:dyDescent="0.35">
      <c r="U1066" s="87">
        <v>42959</v>
      </c>
      <c r="AA1066" s="91"/>
      <c r="AB1066" s="86"/>
      <c r="AD1066" s="86"/>
    </row>
    <row r="1067" spans="21:30" x14ac:dyDescent="0.35">
      <c r="U1067" s="87">
        <v>42960</v>
      </c>
      <c r="AA1067" s="91"/>
      <c r="AB1067" s="86"/>
      <c r="AD1067" s="86"/>
    </row>
    <row r="1068" spans="21:30" x14ac:dyDescent="0.35">
      <c r="U1068" s="87">
        <v>42961</v>
      </c>
      <c r="AA1068" s="91"/>
      <c r="AB1068" s="86"/>
      <c r="AD1068" s="86"/>
    </row>
    <row r="1069" spans="21:30" x14ac:dyDescent="0.35">
      <c r="U1069" s="87">
        <v>42962</v>
      </c>
      <c r="AA1069" s="91"/>
      <c r="AB1069" s="86"/>
      <c r="AD1069" s="86"/>
    </row>
    <row r="1070" spans="21:30" x14ac:dyDescent="0.35">
      <c r="U1070" s="87">
        <v>42963</v>
      </c>
      <c r="AA1070" s="91"/>
      <c r="AB1070" s="86"/>
      <c r="AD1070" s="86"/>
    </row>
    <row r="1071" spans="21:30" x14ac:dyDescent="0.35">
      <c r="U1071" s="87">
        <v>42964</v>
      </c>
      <c r="AA1071" s="91"/>
      <c r="AB1071" s="86"/>
      <c r="AD1071" s="86"/>
    </row>
    <row r="1072" spans="21:30" x14ac:dyDescent="0.35">
      <c r="U1072" s="87">
        <v>42965</v>
      </c>
      <c r="AA1072" s="91"/>
      <c r="AB1072" s="86"/>
      <c r="AD1072" s="86"/>
    </row>
    <row r="1073" spans="21:30" x14ac:dyDescent="0.35">
      <c r="U1073" s="87">
        <v>42966</v>
      </c>
      <c r="AA1073" s="91"/>
      <c r="AB1073" s="86"/>
      <c r="AD1073" s="86"/>
    </row>
    <row r="1074" spans="21:30" x14ac:dyDescent="0.35">
      <c r="U1074" s="87">
        <v>42967</v>
      </c>
      <c r="AA1074" s="91"/>
      <c r="AB1074" s="86"/>
      <c r="AD1074" s="86"/>
    </row>
    <row r="1075" spans="21:30" x14ac:dyDescent="0.35">
      <c r="U1075" s="87">
        <v>42968</v>
      </c>
      <c r="AA1075" s="91"/>
      <c r="AB1075" s="86"/>
      <c r="AD1075" s="86"/>
    </row>
    <row r="1076" spans="21:30" x14ac:dyDescent="0.35">
      <c r="U1076" s="87">
        <v>42969</v>
      </c>
      <c r="AA1076" s="91"/>
      <c r="AB1076" s="86"/>
      <c r="AD1076" s="86"/>
    </row>
    <row r="1077" spans="21:30" x14ac:dyDescent="0.35">
      <c r="U1077" s="87">
        <v>42970</v>
      </c>
      <c r="AA1077" s="91"/>
      <c r="AB1077" s="86"/>
      <c r="AD1077" s="86"/>
    </row>
    <row r="1078" spans="21:30" x14ac:dyDescent="0.35">
      <c r="U1078" s="87">
        <v>42971</v>
      </c>
      <c r="AA1078" s="91"/>
      <c r="AB1078" s="86"/>
      <c r="AD1078" s="86"/>
    </row>
    <row r="1079" spans="21:30" x14ac:dyDescent="0.35">
      <c r="U1079" s="87">
        <v>42972</v>
      </c>
      <c r="AA1079" s="91"/>
      <c r="AB1079" s="86"/>
      <c r="AD1079" s="86"/>
    </row>
    <row r="1080" spans="21:30" x14ac:dyDescent="0.35">
      <c r="U1080" s="87">
        <v>42973</v>
      </c>
      <c r="AA1080" s="91"/>
      <c r="AB1080" s="86"/>
      <c r="AD1080" s="86"/>
    </row>
    <row r="1081" spans="21:30" x14ac:dyDescent="0.35">
      <c r="U1081" s="87">
        <v>42974</v>
      </c>
      <c r="AA1081" s="91"/>
      <c r="AB1081" s="86"/>
      <c r="AD1081" s="86"/>
    </row>
    <row r="1082" spans="21:30" x14ac:dyDescent="0.35">
      <c r="U1082" s="87">
        <v>42975</v>
      </c>
      <c r="AA1082" s="91"/>
      <c r="AB1082" s="86"/>
      <c r="AD1082" s="86"/>
    </row>
    <row r="1083" spans="21:30" x14ac:dyDescent="0.35">
      <c r="U1083" s="87">
        <v>42976</v>
      </c>
      <c r="AA1083" s="91"/>
      <c r="AB1083" s="86"/>
      <c r="AD1083" s="86"/>
    </row>
    <row r="1084" spans="21:30" x14ac:dyDescent="0.35">
      <c r="U1084" s="87">
        <v>42977</v>
      </c>
      <c r="AA1084" s="91"/>
      <c r="AB1084" s="86"/>
      <c r="AD1084" s="86"/>
    </row>
    <row r="1085" spans="21:30" x14ac:dyDescent="0.35">
      <c r="U1085" s="87">
        <v>42978</v>
      </c>
      <c r="AA1085" s="91"/>
      <c r="AB1085" s="86"/>
      <c r="AD1085" s="86"/>
    </row>
    <row r="1086" spans="21:30" x14ac:dyDescent="0.35">
      <c r="U1086" s="87">
        <v>42979</v>
      </c>
      <c r="AA1086" s="91"/>
      <c r="AB1086" s="86"/>
      <c r="AD1086" s="86"/>
    </row>
    <row r="1087" spans="21:30" x14ac:dyDescent="0.35">
      <c r="U1087" s="87">
        <v>42980</v>
      </c>
      <c r="AA1087" s="91"/>
      <c r="AB1087" s="86"/>
      <c r="AD1087" s="86"/>
    </row>
    <row r="1088" spans="21:30" x14ac:dyDescent="0.35">
      <c r="U1088" s="87">
        <v>42981</v>
      </c>
      <c r="AA1088" s="91"/>
      <c r="AB1088" s="86"/>
      <c r="AD1088" s="86"/>
    </row>
    <row r="1089" spans="21:30" x14ac:dyDescent="0.35">
      <c r="U1089" s="87">
        <v>42982</v>
      </c>
      <c r="AA1089" s="91"/>
      <c r="AB1089" s="86"/>
      <c r="AD1089" s="86"/>
    </row>
    <row r="1090" spans="21:30" x14ac:dyDescent="0.35">
      <c r="U1090" s="87">
        <v>42983</v>
      </c>
      <c r="AA1090" s="91"/>
      <c r="AB1090" s="86"/>
      <c r="AD1090" s="86"/>
    </row>
    <row r="1091" spans="21:30" x14ac:dyDescent="0.35">
      <c r="U1091" s="87">
        <v>42984</v>
      </c>
      <c r="AA1091" s="91"/>
      <c r="AB1091" s="86"/>
      <c r="AD1091" s="86"/>
    </row>
    <row r="1092" spans="21:30" x14ac:dyDescent="0.35">
      <c r="U1092" s="87">
        <v>42985</v>
      </c>
      <c r="AA1092" s="91"/>
      <c r="AB1092" s="86"/>
      <c r="AD1092" s="86"/>
    </row>
    <row r="1093" spans="21:30" x14ac:dyDescent="0.35">
      <c r="U1093" s="87">
        <v>42986</v>
      </c>
      <c r="AA1093" s="91"/>
      <c r="AB1093" s="86"/>
      <c r="AD1093" s="86"/>
    </row>
    <row r="1094" spans="21:30" x14ac:dyDescent="0.35">
      <c r="U1094" s="87">
        <v>42987</v>
      </c>
      <c r="AA1094" s="91"/>
      <c r="AB1094" s="86"/>
      <c r="AD1094" s="86"/>
    </row>
    <row r="1095" spans="21:30" x14ac:dyDescent="0.35">
      <c r="U1095" s="87">
        <v>42988</v>
      </c>
      <c r="AA1095" s="91"/>
      <c r="AB1095" s="86"/>
      <c r="AD1095" s="86"/>
    </row>
    <row r="1096" spans="21:30" x14ac:dyDescent="0.35">
      <c r="U1096" s="87">
        <v>42989</v>
      </c>
      <c r="AA1096" s="91"/>
      <c r="AB1096" s="86"/>
      <c r="AD1096" s="86"/>
    </row>
    <row r="1097" spans="21:30" x14ac:dyDescent="0.35">
      <c r="U1097" s="87">
        <v>42990</v>
      </c>
      <c r="AA1097" s="91"/>
      <c r="AB1097" s="86"/>
      <c r="AD1097" s="86"/>
    </row>
    <row r="1098" spans="21:30" x14ac:dyDescent="0.35">
      <c r="U1098" s="87">
        <v>42991</v>
      </c>
      <c r="AA1098" s="91"/>
      <c r="AB1098" s="86"/>
      <c r="AD1098" s="86"/>
    </row>
    <row r="1099" spans="21:30" x14ac:dyDescent="0.35">
      <c r="U1099" s="87">
        <v>42992</v>
      </c>
      <c r="AA1099" s="91"/>
      <c r="AB1099" s="86"/>
      <c r="AD1099" s="86"/>
    </row>
    <row r="1100" spans="21:30" x14ac:dyDescent="0.35">
      <c r="U1100" s="87">
        <v>42993</v>
      </c>
      <c r="AA1100" s="91"/>
      <c r="AB1100" s="86"/>
      <c r="AD1100" s="86"/>
    </row>
    <row r="1101" spans="21:30" x14ac:dyDescent="0.35">
      <c r="U1101" s="87">
        <v>42994</v>
      </c>
      <c r="AA1101" s="91"/>
      <c r="AB1101" s="86"/>
      <c r="AD1101" s="86"/>
    </row>
    <row r="1102" spans="21:30" x14ac:dyDescent="0.35">
      <c r="U1102" s="87">
        <v>42995</v>
      </c>
      <c r="AA1102" s="91"/>
      <c r="AB1102" s="86"/>
      <c r="AD1102" s="86"/>
    </row>
    <row r="1103" spans="21:30" x14ac:dyDescent="0.35">
      <c r="U1103" s="87">
        <v>42996</v>
      </c>
      <c r="AA1103" s="91"/>
      <c r="AB1103" s="86"/>
      <c r="AD1103" s="86"/>
    </row>
    <row r="1104" spans="21:30" x14ac:dyDescent="0.35">
      <c r="U1104" s="87">
        <v>42997</v>
      </c>
      <c r="AA1104" s="91"/>
      <c r="AB1104" s="86"/>
      <c r="AD1104" s="86"/>
    </row>
    <row r="1105" spans="21:30" x14ac:dyDescent="0.35">
      <c r="U1105" s="87">
        <v>42998</v>
      </c>
      <c r="AA1105" s="91"/>
      <c r="AB1105" s="86"/>
      <c r="AD1105" s="86"/>
    </row>
    <row r="1106" spans="21:30" x14ac:dyDescent="0.35">
      <c r="U1106" s="87">
        <v>42999</v>
      </c>
      <c r="AA1106" s="91"/>
      <c r="AB1106" s="86"/>
      <c r="AD1106" s="86"/>
    </row>
    <row r="1107" spans="21:30" x14ac:dyDescent="0.35">
      <c r="U1107" s="87">
        <v>43000</v>
      </c>
      <c r="AA1107" s="91"/>
      <c r="AB1107" s="86"/>
      <c r="AD1107" s="86"/>
    </row>
    <row r="1108" spans="21:30" x14ac:dyDescent="0.35">
      <c r="U1108" s="87">
        <v>43001</v>
      </c>
      <c r="AA1108" s="91"/>
      <c r="AB1108" s="86"/>
      <c r="AD1108" s="86"/>
    </row>
    <row r="1109" spans="21:30" x14ac:dyDescent="0.35">
      <c r="U1109" s="87">
        <v>43002</v>
      </c>
      <c r="AA1109" s="91"/>
      <c r="AB1109" s="86"/>
      <c r="AD1109" s="86"/>
    </row>
    <row r="1110" spans="21:30" x14ac:dyDescent="0.35">
      <c r="U1110" s="87">
        <v>43003</v>
      </c>
      <c r="AA1110" s="91"/>
      <c r="AB1110" s="86"/>
      <c r="AD1110" s="86"/>
    </row>
    <row r="1111" spans="21:30" x14ac:dyDescent="0.35">
      <c r="U1111" s="87">
        <v>43004</v>
      </c>
      <c r="AA1111" s="91"/>
      <c r="AB1111" s="86"/>
      <c r="AD1111" s="86"/>
    </row>
    <row r="1112" spans="21:30" x14ac:dyDescent="0.35">
      <c r="U1112" s="87">
        <v>43005</v>
      </c>
      <c r="AA1112" s="91"/>
      <c r="AB1112" s="86"/>
      <c r="AD1112" s="86"/>
    </row>
    <row r="1113" spans="21:30" x14ac:dyDescent="0.35">
      <c r="U1113" s="87">
        <v>43006</v>
      </c>
      <c r="AA1113" s="91"/>
      <c r="AB1113" s="86"/>
      <c r="AD1113" s="86"/>
    </row>
    <row r="1114" spans="21:30" x14ac:dyDescent="0.35">
      <c r="U1114" s="87">
        <v>43007</v>
      </c>
      <c r="AA1114" s="91"/>
      <c r="AB1114" s="86"/>
      <c r="AD1114" s="86"/>
    </row>
    <row r="1115" spans="21:30" x14ac:dyDescent="0.35">
      <c r="U1115" s="87">
        <v>43008</v>
      </c>
      <c r="AA1115" s="91"/>
      <c r="AB1115" s="86"/>
      <c r="AD1115" s="86"/>
    </row>
    <row r="1116" spans="21:30" x14ac:dyDescent="0.35">
      <c r="U1116" s="87">
        <v>43009</v>
      </c>
      <c r="AA1116" s="91"/>
      <c r="AB1116" s="86"/>
      <c r="AD1116" s="86"/>
    </row>
    <row r="1117" spans="21:30" x14ac:dyDescent="0.35">
      <c r="U1117" s="87">
        <v>43010</v>
      </c>
      <c r="AA1117" s="91"/>
      <c r="AB1117" s="86"/>
      <c r="AD1117" s="86"/>
    </row>
    <row r="1118" spans="21:30" x14ac:dyDescent="0.35">
      <c r="U1118" s="87">
        <v>43011</v>
      </c>
      <c r="AA1118" s="91"/>
      <c r="AB1118" s="86"/>
      <c r="AD1118" s="86"/>
    </row>
    <row r="1119" spans="21:30" x14ac:dyDescent="0.35">
      <c r="U1119" s="87">
        <v>43012</v>
      </c>
      <c r="AA1119" s="91"/>
      <c r="AB1119" s="86"/>
      <c r="AD1119" s="86"/>
    </row>
    <row r="1120" spans="21:30" x14ac:dyDescent="0.35">
      <c r="U1120" s="87">
        <v>43013</v>
      </c>
      <c r="AA1120" s="91"/>
      <c r="AB1120" s="86"/>
      <c r="AD1120" s="86"/>
    </row>
    <row r="1121" spans="21:30" x14ac:dyDescent="0.35">
      <c r="U1121" s="87">
        <v>43014</v>
      </c>
      <c r="AA1121" s="91"/>
      <c r="AB1121" s="86"/>
      <c r="AD1121" s="86"/>
    </row>
    <row r="1122" spans="21:30" x14ac:dyDescent="0.35">
      <c r="U1122" s="87">
        <v>43015</v>
      </c>
      <c r="AA1122" s="91"/>
      <c r="AB1122" s="86"/>
      <c r="AD1122" s="86"/>
    </row>
    <row r="1123" spans="21:30" x14ac:dyDescent="0.35">
      <c r="U1123" s="87">
        <v>43016</v>
      </c>
      <c r="AA1123" s="91"/>
      <c r="AB1123" s="86"/>
      <c r="AD1123" s="86"/>
    </row>
    <row r="1124" spans="21:30" x14ac:dyDescent="0.35">
      <c r="U1124" s="87">
        <v>43017</v>
      </c>
      <c r="AA1124" s="91"/>
      <c r="AB1124" s="86"/>
      <c r="AD1124" s="86"/>
    </row>
    <row r="1125" spans="21:30" x14ac:dyDescent="0.35">
      <c r="U1125" s="87">
        <v>43018</v>
      </c>
      <c r="AA1125" s="91"/>
      <c r="AB1125" s="86"/>
      <c r="AD1125" s="86"/>
    </row>
    <row r="1126" spans="21:30" x14ac:dyDescent="0.35">
      <c r="U1126" s="87">
        <v>43019</v>
      </c>
      <c r="AA1126" s="91"/>
      <c r="AB1126" s="86"/>
      <c r="AD1126" s="86"/>
    </row>
    <row r="1127" spans="21:30" x14ac:dyDescent="0.35">
      <c r="U1127" s="87">
        <v>43020</v>
      </c>
      <c r="AA1127" s="91"/>
      <c r="AB1127" s="86"/>
      <c r="AD1127" s="86"/>
    </row>
    <row r="1128" spans="21:30" x14ac:dyDescent="0.35">
      <c r="U1128" s="87">
        <v>43021</v>
      </c>
      <c r="AA1128" s="91"/>
      <c r="AB1128" s="86"/>
      <c r="AD1128" s="86"/>
    </row>
    <row r="1129" spans="21:30" x14ac:dyDescent="0.35">
      <c r="U1129" s="87">
        <v>43022</v>
      </c>
      <c r="AA1129" s="91"/>
      <c r="AB1129" s="86"/>
      <c r="AD1129" s="86"/>
    </row>
    <row r="1130" spans="21:30" x14ac:dyDescent="0.35">
      <c r="U1130" s="87">
        <v>43023</v>
      </c>
      <c r="AA1130" s="91"/>
      <c r="AB1130" s="86"/>
      <c r="AD1130" s="86"/>
    </row>
    <row r="1131" spans="21:30" x14ac:dyDescent="0.35">
      <c r="U1131" s="87">
        <v>43024</v>
      </c>
      <c r="AA1131" s="91"/>
      <c r="AB1131" s="86"/>
      <c r="AD1131" s="86"/>
    </row>
    <row r="1132" spans="21:30" x14ac:dyDescent="0.35">
      <c r="U1132" s="87">
        <v>43025</v>
      </c>
      <c r="AA1132" s="91"/>
      <c r="AB1132" s="86"/>
      <c r="AD1132" s="86"/>
    </row>
    <row r="1133" spans="21:30" x14ac:dyDescent="0.35">
      <c r="U1133" s="87">
        <v>43026</v>
      </c>
      <c r="AA1133" s="91"/>
      <c r="AB1133" s="86"/>
      <c r="AD1133" s="86"/>
    </row>
    <row r="1134" spans="21:30" x14ac:dyDescent="0.35">
      <c r="U1134" s="87">
        <v>43027</v>
      </c>
      <c r="AA1134" s="91"/>
      <c r="AB1134" s="86"/>
      <c r="AD1134" s="86"/>
    </row>
    <row r="1135" spans="21:30" x14ac:dyDescent="0.35">
      <c r="U1135" s="87">
        <v>43028</v>
      </c>
      <c r="AA1135" s="91"/>
      <c r="AB1135" s="86"/>
      <c r="AD1135" s="86"/>
    </row>
    <row r="1136" spans="21:30" x14ac:dyDescent="0.35">
      <c r="U1136" s="87">
        <v>43029</v>
      </c>
      <c r="AA1136" s="91"/>
      <c r="AB1136" s="86"/>
      <c r="AD1136" s="86"/>
    </row>
    <row r="1137" spans="21:30" x14ac:dyDescent="0.35">
      <c r="U1137" s="87">
        <v>43030</v>
      </c>
      <c r="AA1137" s="91"/>
      <c r="AB1137" s="86"/>
      <c r="AD1137" s="86"/>
    </row>
    <row r="1138" spans="21:30" x14ac:dyDescent="0.35">
      <c r="U1138" s="87">
        <v>43031</v>
      </c>
      <c r="AA1138" s="91"/>
      <c r="AB1138" s="86"/>
      <c r="AD1138" s="86"/>
    </row>
    <row r="1139" spans="21:30" x14ac:dyDescent="0.35">
      <c r="U1139" s="87">
        <v>43032</v>
      </c>
      <c r="AA1139" s="91"/>
      <c r="AB1139" s="86"/>
      <c r="AD1139" s="86"/>
    </row>
    <row r="1140" spans="21:30" x14ac:dyDescent="0.35">
      <c r="U1140" s="87">
        <v>43033</v>
      </c>
      <c r="AA1140" s="91"/>
      <c r="AB1140" s="86"/>
      <c r="AD1140" s="86"/>
    </row>
    <row r="1141" spans="21:30" x14ac:dyDescent="0.35">
      <c r="U1141" s="87">
        <v>43034</v>
      </c>
      <c r="AA1141" s="91"/>
      <c r="AB1141" s="86"/>
      <c r="AD1141" s="86"/>
    </row>
    <row r="1142" spans="21:30" x14ac:dyDescent="0.35">
      <c r="U1142" s="87">
        <v>43035</v>
      </c>
      <c r="AA1142" s="91"/>
      <c r="AB1142" s="86"/>
      <c r="AD1142" s="86"/>
    </row>
    <row r="1143" spans="21:30" x14ac:dyDescent="0.35">
      <c r="U1143" s="87">
        <v>43036</v>
      </c>
      <c r="AA1143" s="91"/>
      <c r="AB1143" s="86"/>
      <c r="AD1143" s="86"/>
    </row>
    <row r="1144" spans="21:30" x14ac:dyDescent="0.35">
      <c r="U1144" s="87">
        <v>43037</v>
      </c>
      <c r="AA1144" s="91"/>
      <c r="AB1144" s="86"/>
      <c r="AD1144" s="86"/>
    </row>
    <row r="1145" spans="21:30" x14ac:dyDescent="0.35">
      <c r="U1145" s="87">
        <v>43038</v>
      </c>
      <c r="AA1145" s="91"/>
      <c r="AB1145" s="86"/>
      <c r="AD1145" s="86"/>
    </row>
    <row r="1146" spans="21:30" x14ac:dyDescent="0.35">
      <c r="U1146" s="87">
        <v>43039</v>
      </c>
      <c r="AA1146" s="91"/>
      <c r="AB1146" s="86"/>
      <c r="AD1146" s="86"/>
    </row>
    <row r="1147" spans="21:30" x14ac:dyDescent="0.35">
      <c r="U1147" s="87">
        <v>43040</v>
      </c>
      <c r="AA1147" s="91"/>
      <c r="AB1147" s="86"/>
      <c r="AD1147" s="86"/>
    </row>
    <row r="1148" spans="21:30" x14ac:dyDescent="0.35">
      <c r="U1148" s="87">
        <v>43041</v>
      </c>
      <c r="AA1148" s="91"/>
      <c r="AB1148" s="86"/>
      <c r="AD1148" s="86"/>
    </row>
    <row r="1149" spans="21:30" x14ac:dyDescent="0.35">
      <c r="U1149" s="87">
        <v>43042</v>
      </c>
      <c r="AA1149" s="91"/>
      <c r="AB1149" s="86"/>
      <c r="AD1149" s="86"/>
    </row>
    <row r="1150" spans="21:30" x14ac:dyDescent="0.35">
      <c r="U1150" s="87">
        <v>43043</v>
      </c>
      <c r="AA1150" s="91"/>
      <c r="AB1150" s="86"/>
      <c r="AD1150" s="86"/>
    </row>
    <row r="1151" spans="21:30" x14ac:dyDescent="0.35">
      <c r="U1151" s="87">
        <v>43044</v>
      </c>
      <c r="AA1151" s="91"/>
      <c r="AB1151" s="86"/>
      <c r="AD1151" s="86"/>
    </row>
    <row r="1152" spans="21:30" x14ac:dyDescent="0.35">
      <c r="U1152" s="87">
        <v>43045</v>
      </c>
      <c r="AA1152" s="91"/>
      <c r="AB1152" s="86"/>
      <c r="AD1152" s="86"/>
    </row>
    <row r="1153" spans="21:30" x14ac:dyDescent="0.35">
      <c r="U1153" s="87">
        <v>43046</v>
      </c>
      <c r="AA1153" s="91"/>
      <c r="AB1153" s="86"/>
      <c r="AD1153" s="86"/>
    </row>
    <row r="1154" spans="21:30" x14ac:dyDescent="0.35">
      <c r="U1154" s="87">
        <v>43047</v>
      </c>
      <c r="AA1154" s="91"/>
      <c r="AB1154" s="86"/>
      <c r="AD1154" s="86"/>
    </row>
    <row r="1155" spans="21:30" x14ac:dyDescent="0.35">
      <c r="U1155" s="87">
        <v>43048</v>
      </c>
      <c r="AA1155" s="91"/>
      <c r="AB1155" s="86"/>
      <c r="AD1155" s="86"/>
    </row>
    <row r="1156" spans="21:30" x14ac:dyDescent="0.35">
      <c r="U1156" s="87">
        <v>43049</v>
      </c>
      <c r="AA1156" s="91"/>
      <c r="AB1156" s="86"/>
      <c r="AD1156" s="86"/>
    </row>
    <row r="1157" spans="21:30" x14ac:dyDescent="0.35">
      <c r="U1157" s="87">
        <v>43050</v>
      </c>
      <c r="AA1157" s="91"/>
      <c r="AB1157" s="86"/>
      <c r="AD1157" s="86"/>
    </row>
    <row r="1158" spans="21:30" x14ac:dyDescent="0.35">
      <c r="U1158" s="87">
        <v>43051</v>
      </c>
      <c r="AA1158" s="91"/>
      <c r="AB1158" s="86"/>
      <c r="AD1158" s="86"/>
    </row>
    <row r="1159" spans="21:30" x14ac:dyDescent="0.35">
      <c r="U1159" s="87">
        <v>43052</v>
      </c>
      <c r="AA1159" s="91"/>
      <c r="AB1159" s="86"/>
      <c r="AD1159" s="86"/>
    </row>
    <row r="1160" spans="21:30" x14ac:dyDescent="0.35">
      <c r="U1160" s="87">
        <v>43053</v>
      </c>
      <c r="AA1160" s="91"/>
      <c r="AB1160" s="86"/>
      <c r="AD1160" s="86"/>
    </row>
    <row r="1161" spans="21:30" x14ac:dyDescent="0.35">
      <c r="U1161" s="87">
        <v>43054</v>
      </c>
      <c r="AA1161" s="91"/>
      <c r="AB1161" s="86"/>
      <c r="AD1161" s="86"/>
    </row>
    <row r="1162" spans="21:30" x14ac:dyDescent="0.35">
      <c r="U1162" s="87">
        <v>43055</v>
      </c>
      <c r="AA1162" s="91"/>
      <c r="AB1162" s="86"/>
      <c r="AD1162" s="86"/>
    </row>
    <row r="1163" spans="21:30" x14ac:dyDescent="0.35">
      <c r="U1163" s="87">
        <v>43056</v>
      </c>
      <c r="AA1163" s="91"/>
      <c r="AB1163" s="86"/>
      <c r="AD1163" s="86"/>
    </row>
    <row r="1164" spans="21:30" x14ac:dyDescent="0.35">
      <c r="U1164" s="87">
        <v>43057</v>
      </c>
      <c r="AA1164" s="91"/>
      <c r="AB1164" s="86"/>
      <c r="AD1164" s="86"/>
    </row>
    <row r="1165" spans="21:30" x14ac:dyDescent="0.35">
      <c r="U1165" s="87">
        <v>43058</v>
      </c>
      <c r="AA1165" s="91"/>
      <c r="AB1165" s="86"/>
      <c r="AD1165" s="86"/>
    </row>
    <row r="1166" spans="21:30" x14ac:dyDescent="0.35">
      <c r="U1166" s="87">
        <v>43059</v>
      </c>
      <c r="AA1166" s="91"/>
      <c r="AB1166" s="86"/>
      <c r="AD1166" s="86"/>
    </row>
    <row r="1167" spans="21:30" x14ac:dyDescent="0.35">
      <c r="U1167" s="87">
        <v>43060</v>
      </c>
      <c r="AA1167" s="91"/>
      <c r="AB1167" s="86"/>
      <c r="AD1167" s="86"/>
    </row>
    <row r="1168" spans="21:30" x14ac:dyDescent="0.35">
      <c r="U1168" s="87">
        <v>43061</v>
      </c>
      <c r="AA1168" s="91"/>
      <c r="AB1168" s="86"/>
      <c r="AD1168" s="86"/>
    </row>
    <row r="1169" spans="21:30" x14ac:dyDescent="0.35">
      <c r="U1169" s="87">
        <v>43062</v>
      </c>
      <c r="AA1169" s="91"/>
      <c r="AB1169" s="86"/>
      <c r="AD1169" s="86"/>
    </row>
    <row r="1170" spans="21:30" x14ac:dyDescent="0.35">
      <c r="U1170" s="87">
        <v>43063</v>
      </c>
      <c r="AA1170" s="91"/>
      <c r="AB1170" s="86"/>
      <c r="AD1170" s="86"/>
    </row>
    <row r="1171" spans="21:30" x14ac:dyDescent="0.35">
      <c r="U1171" s="87">
        <v>43064</v>
      </c>
      <c r="AA1171" s="91"/>
      <c r="AB1171" s="86"/>
      <c r="AD1171" s="86"/>
    </row>
    <row r="1172" spans="21:30" x14ac:dyDescent="0.35">
      <c r="U1172" s="87">
        <v>43065</v>
      </c>
      <c r="AA1172" s="91"/>
      <c r="AB1172" s="86"/>
      <c r="AD1172" s="86"/>
    </row>
    <row r="1173" spans="21:30" x14ac:dyDescent="0.35">
      <c r="U1173" s="87">
        <v>43066</v>
      </c>
      <c r="AA1173" s="91"/>
      <c r="AB1173" s="86"/>
      <c r="AD1173" s="86"/>
    </row>
    <row r="1174" spans="21:30" x14ac:dyDescent="0.35">
      <c r="U1174" s="87">
        <v>43067</v>
      </c>
      <c r="AA1174" s="91"/>
      <c r="AB1174" s="86"/>
      <c r="AD1174" s="86"/>
    </row>
    <row r="1175" spans="21:30" x14ac:dyDescent="0.35">
      <c r="U1175" s="87">
        <v>43068</v>
      </c>
      <c r="AA1175" s="91"/>
      <c r="AB1175" s="86"/>
      <c r="AD1175" s="86"/>
    </row>
    <row r="1176" spans="21:30" x14ac:dyDescent="0.35">
      <c r="U1176" s="87">
        <v>43069</v>
      </c>
      <c r="AA1176" s="91"/>
      <c r="AB1176" s="86"/>
      <c r="AD1176" s="86"/>
    </row>
    <row r="1177" spans="21:30" x14ac:dyDescent="0.35">
      <c r="U1177" s="87">
        <v>43070</v>
      </c>
      <c r="AA1177" s="91"/>
      <c r="AB1177" s="86"/>
      <c r="AD1177" s="86"/>
    </row>
    <row r="1178" spans="21:30" x14ac:dyDescent="0.35">
      <c r="U1178" s="87">
        <v>43071</v>
      </c>
      <c r="AA1178" s="91"/>
      <c r="AB1178" s="86"/>
      <c r="AD1178" s="86"/>
    </row>
    <row r="1179" spans="21:30" x14ac:dyDescent="0.35">
      <c r="U1179" s="87">
        <v>43072</v>
      </c>
      <c r="AA1179" s="91"/>
      <c r="AB1179" s="86"/>
      <c r="AD1179" s="86"/>
    </row>
    <row r="1180" spans="21:30" x14ac:dyDescent="0.35">
      <c r="U1180" s="87">
        <v>43073</v>
      </c>
      <c r="AA1180" s="91"/>
      <c r="AB1180" s="86"/>
      <c r="AD1180" s="86"/>
    </row>
    <row r="1181" spans="21:30" x14ac:dyDescent="0.35">
      <c r="U1181" s="87">
        <v>43074</v>
      </c>
      <c r="AA1181" s="91"/>
      <c r="AB1181" s="86"/>
      <c r="AD1181" s="86"/>
    </row>
    <row r="1182" spans="21:30" x14ac:dyDescent="0.35">
      <c r="U1182" s="87">
        <v>43075</v>
      </c>
      <c r="AA1182" s="91"/>
      <c r="AB1182" s="86"/>
      <c r="AD1182" s="86"/>
    </row>
    <row r="1183" spans="21:30" x14ac:dyDescent="0.35">
      <c r="U1183" s="87">
        <v>43076</v>
      </c>
      <c r="AA1183" s="91"/>
      <c r="AB1183" s="86"/>
      <c r="AD1183" s="86"/>
    </row>
    <row r="1184" spans="21:30" x14ac:dyDescent="0.35">
      <c r="U1184" s="87">
        <v>43077</v>
      </c>
      <c r="AA1184" s="91"/>
      <c r="AB1184" s="86"/>
      <c r="AD1184" s="86"/>
    </row>
    <row r="1185" spans="21:30" x14ac:dyDescent="0.35">
      <c r="U1185" s="87">
        <v>43078</v>
      </c>
      <c r="AA1185" s="91"/>
      <c r="AB1185" s="86"/>
      <c r="AD1185" s="86"/>
    </row>
    <row r="1186" spans="21:30" x14ac:dyDescent="0.35">
      <c r="U1186" s="87">
        <v>43079</v>
      </c>
      <c r="AA1186" s="91"/>
      <c r="AB1186" s="86"/>
      <c r="AD1186" s="86"/>
    </row>
    <row r="1187" spans="21:30" x14ac:dyDescent="0.35">
      <c r="U1187" s="87">
        <v>43080</v>
      </c>
      <c r="AA1187" s="91"/>
      <c r="AB1187" s="86"/>
      <c r="AD1187" s="86"/>
    </row>
    <row r="1188" spans="21:30" x14ac:dyDescent="0.35">
      <c r="U1188" s="87">
        <v>43081</v>
      </c>
      <c r="AA1188" s="91"/>
      <c r="AB1188" s="86"/>
      <c r="AD1188" s="86"/>
    </row>
    <row r="1189" spans="21:30" x14ac:dyDescent="0.35">
      <c r="U1189" s="87">
        <v>43082</v>
      </c>
      <c r="AA1189" s="91"/>
      <c r="AB1189" s="86"/>
      <c r="AD1189" s="86"/>
    </row>
    <row r="1190" spans="21:30" x14ac:dyDescent="0.35">
      <c r="U1190" s="87">
        <v>43083</v>
      </c>
      <c r="AA1190" s="91"/>
      <c r="AB1190" s="86"/>
      <c r="AD1190" s="86"/>
    </row>
    <row r="1191" spans="21:30" x14ac:dyDescent="0.35">
      <c r="U1191" s="87">
        <v>43084</v>
      </c>
      <c r="AA1191" s="91"/>
      <c r="AB1191" s="86"/>
      <c r="AD1191" s="86"/>
    </row>
    <row r="1192" spans="21:30" x14ac:dyDescent="0.35">
      <c r="U1192" s="87">
        <v>43085</v>
      </c>
      <c r="AA1192" s="91"/>
      <c r="AB1192" s="86"/>
      <c r="AD1192" s="86"/>
    </row>
    <row r="1193" spans="21:30" x14ac:dyDescent="0.35">
      <c r="U1193" s="87">
        <v>43086</v>
      </c>
      <c r="AA1193" s="91"/>
      <c r="AB1193" s="86"/>
      <c r="AD1193" s="86"/>
    </row>
    <row r="1194" spans="21:30" x14ac:dyDescent="0.35">
      <c r="U1194" s="87">
        <v>43087</v>
      </c>
      <c r="AA1194" s="91"/>
      <c r="AB1194" s="86"/>
      <c r="AD1194" s="86"/>
    </row>
    <row r="1195" spans="21:30" x14ac:dyDescent="0.35">
      <c r="U1195" s="87">
        <v>43088</v>
      </c>
      <c r="AA1195" s="91"/>
      <c r="AB1195" s="86"/>
      <c r="AD1195" s="86"/>
    </row>
    <row r="1196" spans="21:30" x14ac:dyDescent="0.35">
      <c r="U1196" s="87">
        <v>43089</v>
      </c>
      <c r="AA1196" s="91"/>
      <c r="AB1196" s="86"/>
      <c r="AD1196" s="86"/>
    </row>
    <row r="1197" spans="21:30" x14ac:dyDescent="0.35">
      <c r="U1197" s="87">
        <v>43090</v>
      </c>
      <c r="AA1197" s="91"/>
      <c r="AB1197" s="86"/>
      <c r="AD1197" s="86"/>
    </row>
    <row r="1198" spans="21:30" x14ac:dyDescent="0.35">
      <c r="U1198" s="87">
        <v>43091</v>
      </c>
      <c r="AA1198" s="91"/>
      <c r="AB1198" s="86"/>
      <c r="AD1198" s="86"/>
    </row>
    <row r="1199" spans="21:30" x14ac:dyDescent="0.35">
      <c r="U1199" s="87">
        <v>43092</v>
      </c>
      <c r="AA1199" s="91"/>
      <c r="AB1199" s="86"/>
      <c r="AD1199" s="86"/>
    </row>
    <row r="1200" spans="21:30" x14ac:dyDescent="0.35">
      <c r="U1200" s="87">
        <v>43093</v>
      </c>
      <c r="AA1200" s="91"/>
      <c r="AB1200" s="86"/>
      <c r="AD1200" s="86"/>
    </row>
    <row r="1201" spans="21:30" x14ac:dyDescent="0.35">
      <c r="U1201" s="87">
        <v>43094</v>
      </c>
      <c r="AA1201" s="91"/>
      <c r="AB1201" s="86"/>
      <c r="AD1201" s="86"/>
    </row>
    <row r="1202" spans="21:30" x14ac:dyDescent="0.35">
      <c r="U1202" s="87">
        <v>43095</v>
      </c>
      <c r="AA1202" s="91"/>
      <c r="AB1202" s="86"/>
      <c r="AD1202" s="86"/>
    </row>
    <row r="1203" spans="21:30" x14ac:dyDescent="0.35">
      <c r="U1203" s="87">
        <v>43096</v>
      </c>
      <c r="AA1203" s="91"/>
      <c r="AB1203" s="86"/>
      <c r="AD1203" s="86"/>
    </row>
    <row r="1204" spans="21:30" x14ac:dyDescent="0.35">
      <c r="U1204" s="87">
        <v>43097</v>
      </c>
      <c r="AA1204" s="91"/>
      <c r="AB1204" s="86"/>
      <c r="AD1204" s="86"/>
    </row>
    <row r="1205" spans="21:30" x14ac:dyDescent="0.35">
      <c r="U1205" s="87">
        <v>43098</v>
      </c>
      <c r="AA1205" s="91"/>
      <c r="AB1205" s="86"/>
      <c r="AD1205" s="86"/>
    </row>
    <row r="1206" spans="21:30" x14ac:dyDescent="0.35">
      <c r="U1206" s="87">
        <v>43099</v>
      </c>
      <c r="AA1206" s="91"/>
      <c r="AB1206" s="86"/>
      <c r="AD1206" s="86"/>
    </row>
    <row r="1207" spans="21:30" x14ac:dyDescent="0.35">
      <c r="U1207" s="87">
        <v>43100</v>
      </c>
      <c r="AA1207" s="91"/>
      <c r="AB1207" s="86"/>
      <c r="AD1207" s="86"/>
    </row>
    <row r="1208" spans="21:30" x14ac:dyDescent="0.35">
      <c r="U1208" s="87">
        <v>43101</v>
      </c>
      <c r="AA1208" s="91"/>
      <c r="AB1208" s="86"/>
      <c r="AD1208" s="86"/>
    </row>
    <row r="1209" spans="21:30" x14ac:dyDescent="0.35">
      <c r="U1209" s="87">
        <v>43102</v>
      </c>
      <c r="AA1209" s="91"/>
      <c r="AB1209" s="86"/>
      <c r="AD1209" s="86"/>
    </row>
    <row r="1210" spans="21:30" x14ac:dyDescent="0.35">
      <c r="U1210" s="87">
        <v>43103</v>
      </c>
      <c r="AA1210" s="91"/>
      <c r="AB1210" s="86"/>
      <c r="AD1210" s="86"/>
    </row>
    <row r="1211" spans="21:30" x14ac:dyDescent="0.35">
      <c r="U1211" s="87">
        <v>43104</v>
      </c>
      <c r="AA1211" s="91"/>
      <c r="AB1211" s="86"/>
      <c r="AD1211" s="86"/>
    </row>
    <row r="1212" spans="21:30" x14ac:dyDescent="0.35">
      <c r="U1212" s="87">
        <v>43105</v>
      </c>
      <c r="AA1212" s="91"/>
      <c r="AB1212" s="86"/>
      <c r="AD1212" s="86"/>
    </row>
    <row r="1213" spans="21:30" x14ac:dyDescent="0.35">
      <c r="U1213" s="87">
        <v>43106</v>
      </c>
      <c r="AA1213" s="91"/>
      <c r="AB1213" s="86"/>
      <c r="AD1213" s="86"/>
    </row>
    <row r="1214" spans="21:30" x14ac:dyDescent="0.35">
      <c r="U1214" s="87">
        <v>43107</v>
      </c>
      <c r="AA1214" s="91"/>
      <c r="AB1214" s="86"/>
      <c r="AD1214" s="86"/>
    </row>
    <row r="1215" spans="21:30" x14ac:dyDescent="0.35">
      <c r="U1215" s="87">
        <v>43108</v>
      </c>
      <c r="AA1215" s="91"/>
      <c r="AB1215" s="86"/>
      <c r="AD1215" s="86"/>
    </row>
    <row r="1216" spans="21:30" x14ac:dyDescent="0.35">
      <c r="U1216" s="87">
        <v>43109</v>
      </c>
      <c r="AA1216" s="91"/>
      <c r="AB1216" s="86"/>
      <c r="AD1216" s="86"/>
    </row>
    <row r="1217" spans="21:30" x14ac:dyDescent="0.35">
      <c r="U1217" s="87">
        <v>43110</v>
      </c>
      <c r="AA1217" s="91"/>
      <c r="AB1217" s="86"/>
      <c r="AD1217" s="86"/>
    </row>
    <row r="1218" spans="21:30" x14ac:dyDescent="0.35">
      <c r="U1218" s="87">
        <v>43111</v>
      </c>
      <c r="AA1218" s="91"/>
      <c r="AB1218" s="86"/>
      <c r="AD1218" s="86"/>
    </row>
    <row r="1219" spans="21:30" x14ac:dyDescent="0.35">
      <c r="U1219" s="87">
        <v>43112</v>
      </c>
      <c r="AA1219" s="91"/>
      <c r="AB1219" s="86"/>
      <c r="AD1219" s="86"/>
    </row>
    <row r="1220" spans="21:30" x14ac:dyDescent="0.35">
      <c r="U1220" s="87">
        <v>43113</v>
      </c>
      <c r="AA1220" s="91"/>
      <c r="AB1220" s="86"/>
      <c r="AD1220" s="86"/>
    </row>
    <row r="1221" spans="21:30" x14ac:dyDescent="0.35">
      <c r="U1221" s="87">
        <v>43114</v>
      </c>
      <c r="AA1221" s="91"/>
      <c r="AB1221" s="86"/>
      <c r="AD1221" s="86"/>
    </row>
    <row r="1222" spans="21:30" x14ac:dyDescent="0.35">
      <c r="U1222" s="87">
        <v>43115</v>
      </c>
      <c r="AA1222" s="91"/>
      <c r="AB1222" s="86"/>
      <c r="AD1222" s="86"/>
    </row>
    <row r="1223" spans="21:30" x14ac:dyDescent="0.35">
      <c r="U1223" s="87">
        <v>43116</v>
      </c>
      <c r="AA1223" s="91"/>
      <c r="AB1223" s="86"/>
      <c r="AD1223" s="86"/>
    </row>
    <row r="1224" spans="21:30" x14ac:dyDescent="0.35">
      <c r="U1224" s="87">
        <v>43117</v>
      </c>
      <c r="AA1224" s="91"/>
      <c r="AB1224" s="86"/>
      <c r="AD1224" s="86"/>
    </row>
    <row r="1225" spans="21:30" x14ac:dyDescent="0.35">
      <c r="U1225" s="87">
        <v>43118</v>
      </c>
      <c r="AA1225" s="91"/>
      <c r="AB1225" s="86"/>
      <c r="AD1225" s="86"/>
    </row>
    <row r="1226" spans="21:30" x14ac:dyDescent="0.35">
      <c r="U1226" s="87">
        <v>43119</v>
      </c>
      <c r="AA1226" s="91"/>
      <c r="AB1226" s="86"/>
      <c r="AD1226" s="86"/>
    </row>
    <row r="1227" spans="21:30" x14ac:dyDescent="0.35">
      <c r="U1227" s="87">
        <v>43120</v>
      </c>
      <c r="AA1227" s="91"/>
      <c r="AB1227" s="86"/>
      <c r="AD1227" s="86"/>
    </row>
    <row r="1228" spans="21:30" x14ac:dyDescent="0.35">
      <c r="U1228" s="87">
        <v>43121</v>
      </c>
      <c r="AA1228" s="91"/>
      <c r="AB1228" s="86"/>
      <c r="AD1228" s="86"/>
    </row>
    <row r="1229" spans="21:30" x14ac:dyDescent="0.35">
      <c r="U1229" s="87">
        <v>43122</v>
      </c>
      <c r="AA1229" s="91"/>
      <c r="AB1229" s="86"/>
      <c r="AD1229" s="86"/>
    </row>
    <row r="1230" spans="21:30" x14ac:dyDescent="0.35">
      <c r="U1230" s="87">
        <v>43123</v>
      </c>
      <c r="AA1230" s="91"/>
      <c r="AB1230" s="86"/>
      <c r="AD1230" s="86"/>
    </row>
    <row r="1231" spans="21:30" x14ac:dyDescent="0.35">
      <c r="U1231" s="87">
        <v>43124</v>
      </c>
      <c r="AA1231" s="91"/>
      <c r="AB1231" s="86"/>
      <c r="AD1231" s="86"/>
    </row>
    <row r="1232" spans="21:30" x14ac:dyDescent="0.35">
      <c r="U1232" s="87">
        <v>43125</v>
      </c>
      <c r="AA1232" s="91"/>
      <c r="AB1232" s="86"/>
      <c r="AD1232" s="86"/>
    </row>
    <row r="1233" spans="21:30" x14ac:dyDescent="0.35">
      <c r="U1233" s="87">
        <v>43126</v>
      </c>
      <c r="AA1233" s="91"/>
      <c r="AB1233" s="86"/>
      <c r="AD1233" s="86"/>
    </row>
    <row r="1234" spans="21:30" x14ac:dyDescent="0.35">
      <c r="U1234" s="87">
        <v>43127</v>
      </c>
      <c r="AA1234" s="91"/>
      <c r="AB1234" s="86"/>
      <c r="AD1234" s="86"/>
    </row>
    <row r="1235" spans="21:30" x14ac:dyDescent="0.35">
      <c r="U1235" s="87">
        <v>43128</v>
      </c>
      <c r="AA1235" s="91"/>
      <c r="AB1235" s="86"/>
      <c r="AD1235" s="86"/>
    </row>
    <row r="1236" spans="21:30" x14ac:dyDescent="0.35">
      <c r="U1236" s="87">
        <v>43129</v>
      </c>
      <c r="AA1236" s="91"/>
      <c r="AB1236" s="86"/>
      <c r="AD1236" s="86"/>
    </row>
    <row r="1237" spans="21:30" x14ac:dyDescent="0.35">
      <c r="U1237" s="87">
        <v>43130</v>
      </c>
      <c r="AA1237" s="91"/>
      <c r="AB1237" s="86"/>
      <c r="AD1237" s="86"/>
    </row>
    <row r="1238" spans="21:30" x14ac:dyDescent="0.35">
      <c r="U1238" s="87">
        <v>43131</v>
      </c>
      <c r="AA1238" s="91"/>
      <c r="AB1238" s="86"/>
      <c r="AD1238" s="86"/>
    </row>
    <row r="1239" spans="21:30" x14ac:dyDescent="0.35">
      <c r="U1239" s="87">
        <v>43132</v>
      </c>
      <c r="AA1239" s="91"/>
      <c r="AB1239" s="86"/>
      <c r="AD1239" s="86"/>
    </row>
    <row r="1240" spans="21:30" x14ac:dyDescent="0.35">
      <c r="U1240" s="87">
        <v>43133</v>
      </c>
      <c r="AA1240" s="91"/>
      <c r="AB1240" s="86"/>
      <c r="AD1240" s="86"/>
    </row>
    <row r="1241" spans="21:30" x14ac:dyDescent="0.35">
      <c r="U1241" s="87">
        <v>43134</v>
      </c>
      <c r="AA1241" s="91"/>
      <c r="AB1241" s="86"/>
      <c r="AD1241" s="86"/>
    </row>
    <row r="1242" spans="21:30" x14ac:dyDescent="0.35">
      <c r="U1242" s="87">
        <v>43135</v>
      </c>
      <c r="AA1242" s="91"/>
      <c r="AB1242" s="86"/>
      <c r="AD1242" s="86"/>
    </row>
    <row r="1243" spans="21:30" x14ac:dyDescent="0.35">
      <c r="U1243" s="87">
        <v>43136</v>
      </c>
      <c r="AA1243" s="91"/>
      <c r="AB1243" s="86"/>
      <c r="AD1243" s="86"/>
    </row>
    <row r="1244" spans="21:30" x14ac:dyDescent="0.35">
      <c r="U1244" s="87">
        <v>43137</v>
      </c>
      <c r="AA1244" s="91"/>
      <c r="AB1244" s="86"/>
      <c r="AD1244" s="86"/>
    </row>
    <row r="1245" spans="21:30" x14ac:dyDescent="0.35">
      <c r="U1245" s="87">
        <v>43138</v>
      </c>
      <c r="AA1245" s="91"/>
      <c r="AB1245" s="86"/>
      <c r="AD1245" s="86"/>
    </row>
    <row r="1246" spans="21:30" x14ac:dyDescent="0.35">
      <c r="U1246" s="87">
        <v>43139</v>
      </c>
      <c r="AA1246" s="91"/>
      <c r="AB1246" s="86"/>
      <c r="AD1246" s="86"/>
    </row>
    <row r="1247" spans="21:30" x14ac:dyDescent="0.35">
      <c r="U1247" s="87">
        <v>43140</v>
      </c>
      <c r="AA1247" s="91"/>
      <c r="AB1247" s="86"/>
      <c r="AD1247" s="86"/>
    </row>
    <row r="1248" spans="21:30" x14ac:dyDescent="0.35">
      <c r="U1248" s="87">
        <v>43141</v>
      </c>
      <c r="AA1248" s="91"/>
      <c r="AB1248" s="86"/>
      <c r="AD1248" s="86"/>
    </row>
    <row r="1249" spans="21:30" x14ac:dyDescent="0.35">
      <c r="U1249" s="87">
        <v>43142</v>
      </c>
      <c r="AA1249" s="91"/>
      <c r="AB1249" s="86"/>
      <c r="AD1249" s="86"/>
    </row>
    <row r="1250" spans="21:30" x14ac:dyDescent="0.35">
      <c r="U1250" s="87">
        <v>43143</v>
      </c>
      <c r="AA1250" s="91"/>
      <c r="AB1250" s="86"/>
      <c r="AD1250" s="86"/>
    </row>
    <row r="1251" spans="21:30" x14ac:dyDescent="0.35">
      <c r="U1251" s="87">
        <v>43144</v>
      </c>
      <c r="AA1251" s="91"/>
      <c r="AB1251" s="86"/>
      <c r="AD1251" s="86"/>
    </row>
    <row r="1252" spans="21:30" x14ac:dyDescent="0.35">
      <c r="U1252" s="87">
        <v>43145</v>
      </c>
      <c r="AA1252" s="91"/>
      <c r="AB1252" s="86"/>
      <c r="AD1252" s="86"/>
    </row>
    <row r="1253" spans="21:30" x14ac:dyDescent="0.35">
      <c r="U1253" s="87">
        <v>43146</v>
      </c>
      <c r="AA1253" s="91"/>
      <c r="AB1253" s="86"/>
      <c r="AD1253" s="86"/>
    </row>
    <row r="1254" spans="21:30" x14ac:dyDescent="0.35">
      <c r="U1254" s="87">
        <v>43147</v>
      </c>
      <c r="AA1254" s="91"/>
      <c r="AB1254" s="86"/>
      <c r="AD1254" s="86"/>
    </row>
    <row r="1255" spans="21:30" x14ac:dyDescent="0.35">
      <c r="U1255" s="87">
        <v>43148</v>
      </c>
      <c r="AA1255" s="91"/>
      <c r="AB1255" s="86"/>
      <c r="AD1255" s="86"/>
    </row>
    <row r="1256" spans="21:30" x14ac:dyDescent="0.35">
      <c r="U1256" s="87">
        <v>43149</v>
      </c>
      <c r="AA1256" s="91"/>
      <c r="AB1256" s="86"/>
      <c r="AD1256" s="86"/>
    </row>
    <row r="1257" spans="21:30" x14ac:dyDescent="0.35">
      <c r="U1257" s="87">
        <v>43150</v>
      </c>
      <c r="AA1257" s="91"/>
      <c r="AB1257" s="86"/>
      <c r="AD1257" s="86"/>
    </row>
    <row r="1258" spans="21:30" x14ac:dyDescent="0.35">
      <c r="U1258" s="87">
        <v>43151</v>
      </c>
      <c r="AA1258" s="91"/>
      <c r="AB1258" s="86"/>
      <c r="AD1258" s="86"/>
    </row>
    <row r="1259" spans="21:30" x14ac:dyDescent="0.35">
      <c r="U1259" s="87">
        <v>43152</v>
      </c>
      <c r="AA1259" s="91"/>
      <c r="AB1259" s="86"/>
      <c r="AD1259" s="86"/>
    </row>
    <row r="1260" spans="21:30" x14ac:dyDescent="0.35">
      <c r="U1260" s="87">
        <v>43153</v>
      </c>
      <c r="AA1260" s="91"/>
      <c r="AB1260" s="86"/>
      <c r="AD1260" s="86"/>
    </row>
    <row r="1261" spans="21:30" x14ac:dyDescent="0.35">
      <c r="U1261" s="87">
        <v>43154</v>
      </c>
      <c r="AA1261" s="91"/>
      <c r="AB1261" s="86"/>
      <c r="AD1261" s="86"/>
    </row>
    <row r="1262" spans="21:30" x14ac:dyDescent="0.35">
      <c r="U1262" s="87">
        <v>43155</v>
      </c>
      <c r="AA1262" s="91"/>
      <c r="AB1262" s="86"/>
      <c r="AD1262" s="86"/>
    </row>
    <row r="1263" spans="21:30" x14ac:dyDescent="0.35">
      <c r="U1263" s="87">
        <v>43156</v>
      </c>
      <c r="AA1263" s="91"/>
      <c r="AB1263" s="86"/>
      <c r="AD1263" s="86"/>
    </row>
    <row r="1264" spans="21:30" x14ac:dyDescent="0.35">
      <c r="U1264" s="87">
        <v>43157</v>
      </c>
      <c r="AA1264" s="91"/>
      <c r="AB1264" s="86"/>
      <c r="AD1264" s="86"/>
    </row>
    <row r="1265" spans="21:30" x14ac:dyDescent="0.35">
      <c r="U1265" s="87">
        <v>43158</v>
      </c>
      <c r="AA1265" s="91"/>
      <c r="AB1265" s="86"/>
      <c r="AD1265" s="86"/>
    </row>
    <row r="1266" spans="21:30" x14ac:dyDescent="0.35">
      <c r="U1266" s="87">
        <v>43159</v>
      </c>
      <c r="AA1266" s="91"/>
      <c r="AB1266" s="86"/>
      <c r="AD1266" s="86"/>
    </row>
    <row r="1267" spans="21:30" x14ac:dyDescent="0.35">
      <c r="U1267" s="87">
        <v>43160</v>
      </c>
      <c r="AA1267" s="91"/>
      <c r="AB1267" s="86"/>
      <c r="AD1267" s="86"/>
    </row>
    <row r="1268" spans="21:30" x14ac:dyDescent="0.35">
      <c r="U1268" s="87">
        <v>43161</v>
      </c>
      <c r="AA1268" s="91"/>
      <c r="AB1268" s="86"/>
      <c r="AD1268" s="86"/>
    </row>
    <row r="1269" spans="21:30" x14ac:dyDescent="0.35">
      <c r="U1269" s="87">
        <v>43162</v>
      </c>
      <c r="AA1269" s="91"/>
      <c r="AB1269" s="86"/>
      <c r="AD1269" s="86"/>
    </row>
    <row r="1270" spans="21:30" x14ac:dyDescent="0.35">
      <c r="U1270" s="87">
        <v>43163</v>
      </c>
      <c r="AA1270" s="91"/>
      <c r="AB1270" s="86"/>
      <c r="AD1270" s="86"/>
    </row>
    <row r="1271" spans="21:30" x14ac:dyDescent="0.35">
      <c r="U1271" s="87">
        <v>43164</v>
      </c>
      <c r="AA1271" s="91"/>
      <c r="AB1271" s="86"/>
      <c r="AD1271" s="86"/>
    </row>
    <row r="1272" spans="21:30" x14ac:dyDescent="0.35">
      <c r="U1272" s="87">
        <v>43165</v>
      </c>
      <c r="AA1272" s="91"/>
      <c r="AB1272" s="86"/>
      <c r="AD1272" s="86"/>
    </row>
    <row r="1273" spans="21:30" x14ac:dyDescent="0.35">
      <c r="U1273" s="87">
        <v>43166</v>
      </c>
      <c r="AA1273" s="91"/>
      <c r="AB1273" s="86"/>
      <c r="AD1273" s="86"/>
    </row>
    <row r="1274" spans="21:30" x14ac:dyDescent="0.35">
      <c r="U1274" s="87">
        <v>43167</v>
      </c>
      <c r="AA1274" s="91"/>
      <c r="AB1274" s="86"/>
      <c r="AD1274" s="86"/>
    </row>
    <row r="1275" spans="21:30" x14ac:dyDescent="0.35">
      <c r="U1275" s="87">
        <v>43168</v>
      </c>
      <c r="AA1275" s="91"/>
      <c r="AB1275" s="86"/>
      <c r="AD1275" s="86"/>
    </row>
    <row r="1276" spans="21:30" x14ac:dyDescent="0.35">
      <c r="U1276" s="87">
        <v>43169</v>
      </c>
      <c r="AA1276" s="91"/>
      <c r="AB1276" s="86"/>
      <c r="AD1276" s="86"/>
    </row>
    <row r="1277" spans="21:30" x14ac:dyDescent="0.35">
      <c r="U1277" s="87">
        <v>43170</v>
      </c>
      <c r="AA1277" s="91"/>
      <c r="AB1277" s="86"/>
      <c r="AD1277" s="86"/>
    </row>
    <row r="1278" spans="21:30" x14ac:dyDescent="0.35">
      <c r="U1278" s="87">
        <v>43171</v>
      </c>
      <c r="AA1278" s="91"/>
      <c r="AB1278" s="86"/>
      <c r="AD1278" s="86"/>
    </row>
    <row r="1279" spans="21:30" x14ac:dyDescent="0.35">
      <c r="U1279" s="87">
        <v>43172</v>
      </c>
      <c r="AA1279" s="91"/>
      <c r="AB1279" s="86"/>
      <c r="AD1279" s="86"/>
    </row>
    <row r="1280" spans="21:30" x14ac:dyDescent="0.35">
      <c r="U1280" s="87">
        <v>43173</v>
      </c>
      <c r="AA1280" s="91"/>
      <c r="AB1280" s="86"/>
      <c r="AD1280" s="86"/>
    </row>
    <row r="1281" spans="21:30" x14ac:dyDescent="0.35">
      <c r="U1281" s="87">
        <v>43174</v>
      </c>
      <c r="AA1281" s="91"/>
      <c r="AB1281" s="86"/>
      <c r="AD1281" s="86"/>
    </row>
    <row r="1282" spans="21:30" x14ac:dyDescent="0.35">
      <c r="U1282" s="87">
        <v>43175</v>
      </c>
      <c r="AA1282" s="91"/>
      <c r="AB1282" s="86"/>
      <c r="AD1282" s="86"/>
    </row>
    <row r="1283" spans="21:30" x14ac:dyDescent="0.35">
      <c r="U1283" s="87">
        <v>43176</v>
      </c>
      <c r="AA1283" s="91"/>
      <c r="AB1283" s="86"/>
      <c r="AD1283" s="86"/>
    </row>
    <row r="1284" spans="21:30" x14ac:dyDescent="0.35">
      <c r="U1284" s="87">
        <v>43177</v>
      </c>
      <c r="AA1284" s="91"/>
      <c r="AB1284" s="86"/>
      <c r="AD1284" s="86"/>
    </row>
    <row r="1285" spans="21:30" x14ac:dyDescent="0.35">
      <c r="U1285" s="87">
        <v>43178</v>
      </c>
      <c r="AA1285" s="91"/>
      <c r="AB1285" s="86"/>
      <c r="AD1285" s="86"/>
    </row>
    <row r="1286" spans="21:30" x14ac:dyDescent="0.35">
      <c r="U1286" s="87">
        <v>43179</v>
      </c>
      <c r="AA1286" s="91"/>
      <c r="AB1286" s="86"/>
      <c r="AD1286" s="86"/>
    </row>
    <row r="1287" spans="21:30" x14ac:dyDescent="0.35">
      <c r="U1287" s="87">
        <v>43180</v>
      </c>
      <c r="AA1287" s="91"/>
      <c r="AB1287" s="86"/>
      <c r="AD1287" s="86"/>
    </row>
    <row r="1288" spans="21:30" x14ac:dyDescent="0.35">
      <c r="U1288" s="87">
        <v>43181</v>
      </c>
      <c r="AA1288" s="91"/>
      <c r="AB1288" s="86"/>
      <c r="AD1288" s="86"/>
    </row>
    <row r="1289" spans="21:30" x14ac:dyDescent="0.35">
      <c r="U1289" s="87">
        <v>43182</v>
      </c>
      <c r="AA1289" s="91"/>
      <c r="AB1289" s="86"/>
      <c r="AD1289" s="86"/>
    </row>
    <row r="1290" spans="21:30" x14ac:dyDescent="0.35">
      <c r="U1290" s="87">
        <v>43183</v>
      </c>
      <c r="AA1290" s="91"/>
      <c r="AB1290" s="86"/>
      <c r="AD1290" s="86"/>
    </row>
    <row r="1291" spans="21:30" x14ac:dyDescent="0.35">
      <c r="U1291" s="87">
        <v>43184</v>
      </c>
      <c r="AA1291" s="91"/>
      <c r="AB1291" s="86"/>
      <c r="AD1291" s="86"/>
    </row>
    <row r="1292" spans="21:30" x14ac:dyDescent="0.35">
      <c r="U1292" s="87">
        <v>43185</v>
      </c>
      <c r="AA1292" s="91"/>
      <c r="AB1292" s="86"/>
      <c r="AD1292" s="86"/>
    </row>
    <row r="1293" spans="21:30" x14ac:dyDescent="0.35">
      <c r="U1293" s="87">
        <v>43186</v>
      </c>
      <c r="AA1293" s="91"/>
      <c r="AB1293" s="86"/>
      <c r="AD1293" s="86"/>
    </row>
    <row r="1294" spans="21:30" x14ac:dyDescent="0.35">
      <c r="U1294" s="87">
        <v>43187</v>
      </c>
      <c r="AA1294" s="91"/>
      <c r="AB1294" s="86"/>
      <c r="AD1294" s="86"/>
    </row>
    <row r="1295" spans="21:30" x14ac:dyDescent="0.35">
      <c r="U1295" s="87">
        <v>43188</v>
      </c>
      <c r="AA1295" s="91"/>
      <c r="AB1295" s="86"/>
      <c r="AD1295" s="86"/>
    </row>
    <row r="1296" spans="21:30" x14ac:dyDescent="0.35">
      <c r="U1296" s="87">
        <v>43189</v>
      </c>
      <c r="AA1296" s="91"/>
      <c r="AB1296" s="86"/>
      <c r="AD1296" s="86"/>
    </row>
    <row r="1297" spans="21:30" x14ac:dyDescent="0.35">
      <c r="U1297" s="87">
        <v>43190</v>
      </c>
      <c r="AA1297" s="91"/>
      <c r="AB1297" s="86"/>
      <c r="AD1297" s="86"/>
    </row>
    <row r="1298" spans="21:30" x14ac:dyDescent="0.35">
      <c r="U1298" s="87" t="s">
        <v>222</v>
      </c>
      <c r="AA1298" s="91"/>
      <c r="AB1298" s="86"/>
      <c r="AD1298" s="86"/>
    </row>
    <row r="1299" spans="21:30" x14ac:dyDescent="0.35">
      <c r="U1299" s="87" t="s">
        <v>223</v>
      </c>
      <c r="AA1299" s="91"/>
      <c r="AB1299" s="86"/>
      <c r="AD1299" s="86"/>
    </row>
    <row r="1300" spans="21:30" x14ac:dyDescent="0.35">
      <c r="U1300" s="87" t="s">
        <v>224</v>
      </c>
      <c r="AA1300" s="91"/>
      <c r="AB1300" s="86"/>
      <c r="AD1300" s="86"/>
    </row>
    <row r="1301" spans="21:30" x14ac:dyDescent="0.35">
      <c r="U1301" s="87" t="s">
        <v>225</v>
      </c>
      <c r="AA1301" s="91"/>
      <c r="AB1301" s="86"/>
      <c r="AD1301" s="86"/>
    </row>
    <row r="1302" spans="21:30" x14ac:dyDescent="0.35">
      <c r="U1302" s="87" t="s">
        <v>226</v>
      </c>
      <c r="AA1302" s="91"/>
      <c r="AB1302" s="86"/>
      <c r="AD1302" s="86"/>
    </row>
    <row r="1303" spans="21:30" x14ac:dyDescent="0.35">
      <c r="U1303" s="87" t="s">
        <v>227</v>
      </c>
      <c r="AA1303" s="91"/>
      <c r="AB1303" s="86"/>
      <c r="AD1303" s="86"/>
    </row>
    <row r="1304" spans="21:30" x14ac:dyDescent="0.35">
      <c r="U1304" s="87" t="s">
        <v>228</v>
      </c>
      <c r="AA1304" s="91"/>
      <c r="AB1304" s="86"/>
      <c r="AD1304" s="86"/>
    </row>
    <row r="1305" spans="21:30" x14ac:dyDescent="0.35">
      <c r="U1305" s="87" t="s">
        <v>229</v>
      </c>
      <c r="AA1305" s="91"/>
      <c r="AB1305" s="86"/>
      <c r="AD1305" s="86"/>
    </row>
    <row r="1306" spans="21:30" x14ac:dyDescent="0.35">
      <c r="U1306" s="87" t="s">
        <v>230</v>
      </c>
      <c r="AA1306" s="91"/>
      <c r="AB1306" s="86"/>
      <c r="AD1306" s="86"/>
    </row>
    <row r="1307" spans="21:30" x14ac:dyDescent="0.35">
      <c r="U1307" s="87" t="s">
        <v>231</v>
      </c>
      <c r="AA1307" s="91"/>
      <c r="AB1307" s="86"/>
      <c r="AD1307" s="86"/>
    </row>
    <row r="1308" spans="21:30" x14ac:dyDescent="0.35">
      <c r="U1308" s="87" t="s">
        <v>232</v>
      </c>
      <c r="AA1308" s="91"/>
      <c r="AB1308" s="86"/>
      <c r="AD1308" s="86"/>
    </row>
    <row r="1309" spans="21:30" x14ac:dyDescent="0.35">
      <c r="U1309" s="87" t="s">
        <v>233</v>
      </c>
      <c r="AA1309" s="91"/>
      <c r="AB1309" s="86"/>
      <c r="AD1309" s="86"/>
    </row>
    <row r="1310" spans="21:30" x14ac:dyDescent="0.35">
      <c r="U1310" s="87" t="s">
        <v>234</v>
      </c>
      <c r="AA1310" s="91"/>
      <c r="AB1310" s="86"/>
      <c r="AD1310" s="86"/>
    </row>
    <row r="1311" spans="21:30" x14ac:dyDescent="0.35">
      <c r="U1311" s="87" t="s">
        <v>235</v>
      </c>
      <c r="AA1311" s="91"/>
      <c r="AB1311" s="86"/>
      <c r="AD1311" s="86"/>
    </row>
    <row r="1312" spans="21:30" x14ac:dyDescent="0.35">
      <c r="U1312" s="87" t="s">
        <v>236</v>
      </c>
      <c r="AA1312" s="91"/>
      <c r="AB1312" s="86"/>
      <c r="AD1312" s="86"/>
    </row>
    <row r="1313" spans="21:30" x14ac:dyDescent="0.35">
      <c r="U1313" s="87" t="s">
        <v>237</v>
      </c>
      <c r="AA1313" s="91"/>
      <c r="AB1313" s="86"/>
      <c r="AD1313" s="86"/>
    </row>
    <row r="1314" spans="21:30" x14ac:dyDescent="0.35">
      <c r="U1314" s="87" t="s">
        <v>238</v>
      </c>
      <c r="AA1314" s="91"/>
      <c r="AB1314" s="86"/>
      <c r="AD1314" s="86"/>
    </row>
    <row r="1315" spans="21:30" x14ac:dyDescent="0.35">
      <c r="U1315" s="87" t="s">
        <v>239</v>
      </c>
      <c r="AA1315" s="91"/>
      <c r="AB1315" s="86"/>
      <c r="AD1315" s="86"/>
    </row>
    <row r="1316" spans="21:30" x14ac:dyDescent="0.35">
      <c r="U1316" s="87" t="s">
        <v>240</v>
      </c>
      <c r="AA1316" s="91"/>
      <c r="AB1316" s="86"/>
      <c r="AD1316" s="86"/>
    </row>
    <row r="1317" spans="21:30" x14ac:dyDescent="0.35">
      <c r="U1317" s="87" t="s">
        <v>241</v>
      </c>
      <c r="AA1317" s="91"/>
      <c r="AB1317" s="86"/>
      <c r="AD1317" s="86"/>
    </row>
    <row r="1318" spans="21:30" x14ac:dyDescent="0.35">
      <c r="U1318" s="87" t="s">
        <v>242</v>
      </c>
      <c r="AA1318" s="91"/>
      <c r="AB1318" s="86"/>
      <c r="AD1318" s="86"/>
    </row>
    <row r="1319" spans="21:30" x14ac:dyDescent="0.35">
      <c r="U1319" s="87" t="s">
        <v>243</v>
      </c>
      <c r="AA1319" s="91"/>
      <c r="AB1319" s="86"/>
      <c r="AD1319" s="86"/>
    </row>
    <row r="1320" spans="21:30" x14ac:dyDescent="0.35">
      <c r="U1320" s="87" t="s">
        <v>244</v>
      </c>
      <c r="AA1320" s="91"/>
      <c r="AB1320" s="86"/>
      <c r="AD1320" s="86"/>
    </row>
    <row r="1321" spans="21:30" x14ac:dyDescent="0.35">
      <c r="U1321" s="87" t="s">
        <v>245</v>
      </c>
      <c r="AA1321" s="91"/>
      <c r="AB1321" s="86"/>
      <c r="AD1321" s="86"/>
    </row>
    <row r="1322" spans="21:30" x14ac:dyDescent="0.35">
      <c r="U1322" s="87" t="s">
        <v>246</v>
      </c>
      <c r="AA1322" s="91"/>
      <c r="AB1322" s="86"/>
      <c r="AD1322" s="86"/>
    </row>
    <row r="1323" spans="21:30" x14ac:dyDescent="0.35">
      <c r="U1323" s="87" t="s">
        <v>247</v>
      </c>
      <c r="AA1323" s="91"/>
      <c r="AB1323" s="86"/>
      <c r="AD1323" s="86"/>
    </row>
    <row r="1324" spans="21:30" x14ac:dyDescent="0.35">
      <c r="U1324" s="87" t="s">
        <v>248</v>
      </c>
      <c r="AA1324" s="91"/>
      <c r="AB1324" s="86"/>
      <c r="AD1324" s="86"/>
    </row>
    <row r="1325" spans="21:30" x14ac:dyDescent="0.35">
      <c r="U1325" s="87" t="s">
        <v>249</v>
      </c>
      <c r="AA1325" s="91"/>
      <c r="AB1325" s="86"/>
      <c r="AD1325" s="86"/>
    </row>
    <row r="1326" spans="21:30" x14ac:dyDescent="0.35">
      <c r="U1326" s="87" t="s">
        <v>250</v>
      </c>
      <c r="AA1326" s="91"/>
      <c r="AB1326" s="86"/>
      <c r="AD1326" s="86"/>
    </row>
    <row r="1327" spans="21:30" x14ac:dyDescent="0.35">
      <c r="U1327" s="87" t="s">
        <v>251</v>
      </c>
      <c r="AA1327" s="91"/>
      <c r="AB1327" s="86"/>
      <c r="AD1327" s="86"/>
    </row>
    <row r="1328" spans="21:30" x14ac:dyDescent="0.35">
      <c r="U1328" s="87" t="s">
        <v>252</v>
      </c>
      <c r="AA1328" s="91"/>
      <c r="AB1328" s="86"/>
      <c r="AD1328" s="86"/>
    </row>
    <row r="1329" spans="21:30" x14ac:dyDescent="0.35">
      <c r="U1329" s="87" t="s">
        <v>253</v>
      </c>
      <c r="AA1329" s="91"/>
      <c r="AB1329" s="86"/>
      <c r="AD1329" s="86"/>
    </row>
    <row r="1330" spans="21:30" x14ac:dyDescent="0.35">
      <c r="U1330" s="87" t="s">
        <v>254</v>
      </c>
      <c r="AA1330" s="91"/>
      <c r="AB1330" s="86"/>
      <c r="AD1330" s="86"/>
    </row>
    <row r="1331" spans="21:30" x14ac:dyDescent="0.35">
      <c r="U1331" s="87" t="s">
        <v>255</v>
      </c>
      <c r="AA1331" s="91"/>
      <c r="AB1331" s="86"/>
      <c r="AD1331" s="86"/>
    </row>
    <row r="1332" spans="21:30" x14ac:dyDescent="0.35">
      <c r="U1332" s="87" t="s">
        <v>256</v>
      </c>
      <c r="AA1332" s="91"/>
      <c r="AB1332" s="86"/>
      <c r="AD1332" s="86"/>
    </row>
    <row r="1333" spans="21:30" x14ac:dyDescent="0.35">
      <c r="U1333" s="87" t="s">
        <v>257</v>
      </c>
      <c r="AA1333" s="91"/>
      <c r="AB1333" s="86"/>
      <c r="AD1333" s="86"/>
    </row>
    <row r="1334" spans="21:30" x14ac:dyDescent="0.35">
      <c r="U1334" s="87" t="s">
        <v>258</v>
      </c>
      <c r="AA1334" s="91"/>
      <c r="AB1334" s="86"/>
      <c r="AD1334" s="86"/>
    </row>
    <row r="1335" spans="21:30" x14ac:dyDescent="0.35">
      <c r="U1335" s="87" t="s">
        <v>259</v>
      </c>
      <c r="AA1335" s="91"/>
      <c r="AB1335" s="86"/>
      <c r="AD1335" s="86"/>
    </row>
    <row r="1336" spans="21:30" x14ac:dyDescent="0.35">
      <c r="U1336" s="87" t="s">
        <v>260</v>
      </c>
      <c r="AA1336" s="91"/>
      <c r="AB1336" s="86"/>
      <c r="AD1336" s="86"/>
    </row>
    <row r="1337" spans="21:30" x14ac:dyDescent="0.35">
      <c r="U1337" s="87" t="s">
        <v>261</v>
      </c>
      <c r="AA1337" s="91"/>
      <c r="AB1337" s="86"/>
      <c r="AD1337" s="86"/>
    </row>
    <row r="1338" spans="21:30" x14ac:dyDescent="0.35">
      <c r="U1338" s="87" t="s">
        <v>262</v>
      </c>
      <c r="AA1338" s="91"/>
      <c r="AB1338" s="86"/>
      <c r="AD1338" s="86"/>
    </row>
    <row r="1339" spans="21:30" x14ac:dyDescent="0.35">
      <c r="U1339" s="87" t="s">
        <v>263</v>
      </c>
      <c r="AA1339" s="91"/>
      <c r="AB1339" s="86"/>
      <c r="AD1339" s="86"/>
    </row>
    <row r="1340" spans="21:30" x14ac:dyDescent="0.35">
      <c r="U1340" s="87" t="s">
        <v>264</v>
      </c>
      <c r="AA1340" s="91"/>
      <c r="AB1340" s="86"/>
      <c r="AD1340" s="86"/>
    </row>
    <row r="1341" spans="21:30" x14ac:dyDescent="0.35">
      <c r="U1341" s="87" t="s">
        <v>265</v>
      </c>
      <c r="AA1341" s="91"/>
      <c r="AB1341" s="86"/>
      <c r="AD1341" s="86"/>
    </row>
    <row r="1342" spans="21:30" x14ac:dyDescent="0.35">
      <c r="U1342" s="87" t="s">
        <v>266</v>
      </c>
      <c r="AA1342" s="91"/>
      <c r="AB1342" s="86"/>
      <c r="AD1342" s="86"/>
    </row>
    <row r="1343" spans="21:30" x14ac:dyDescent="0.35">
      <c r="U1343" s="87" t="s">
        <v>267</v>
      </c>
      <c r="AA1343" s="91"/>
      <c r="AB1343" s="86"/>
      <c r="AD1343" s="86"/>
    </row>
    <row r="1344" spans="21:30" x14ac:dyDescent="0.35">
      <c r="U1344" s="87" t="s">
        <v>268</v>
      </c>
      <c r="AA1344" s="91"/>
      <c r="AB1344" s="86"/>
      <c r="AD1344" s="86"/>
    </row>
    <row r="1345" spans="21:30" x14ac:dyDescent="0.35">
      <c r="U1345" s="87" t="s">
        <v>269</v>
      </c>
      <c r="AA1345" s="91"/>
      <c r="AB1345" s="86"/>
      <c r="AD1345" s="86"/>
    </row>
    <row r="1346" spans="21:30" x14ac:dyDescent="0.35">
      <c r="U1346" s="87" t="s">
        <v>270</v>
      </c>
      <c r="AA1346" s="91"/>
      <c r="AB1346" s="86"/>
      <c r="AD1346" s="86"/>
    </row>
    <row r="1347" spans="21:30" x14ac:dyDescent="0.35">
      <c r="U1347" s="87" t="s">
        <v>271</v>
      </c>
      <c r="AA1347" s="91"/>
      <c r="AB1347" s="86"/>
      <c r="AD1347" s="86"/>
    </row>
    <row r="1348" spans="21:30" x14ac:dyDescent="0.35">
      <c r="U1348" s="87" t="s">
        <v>272</v>
      </c>
      <c r="AA1348" s="91"/>
      <c r="AB1348" s="86"/>
      <c r="AD1348" s="86"/>
    </row>
    <row r="1349" spans="21:30" x14ac:dyDescent="0.35">
      <c r="U1349" s="87" t="s">
        <v>273</v>
      </c>
      <c r="AA1349" s="91"/>
      <c r="AB1349" s="86"/>
      <c r="AD1349" s="86"/>
    </row>
    <row r="1350" spans="21:30" x14ac:dyDescent="0.35">
      <c r="U1350" s="87" t="s">
        <v>274</v>
      </c>
      <c r="AA1350" s="91"/>
      <c r="AB1350" s="86"/>
      <c r="AD1350" s="86"/>
    </row>
    <row r="1351" spans="21:30" x14ac:dyDescent="0.35">
      <c r="U1351" s="87" t="s">
        <v>275</v>
      </c>
      <c r="AA1351" s="91"/>
      <c r="AB1351" s="86"/>
      <c r="AD1351" s="86"/>
    </row>
    <row r="1352" spans="21:30" x14ac:dyDescent="0.35">
      <c r="U1352" s="87" t="s">
        <v>276</v>
      </c>
      <c r="AA1352" s="91"/>
      <c r="AB1352" s="86"/>
      <c r="AD1352" s="86"/>
    </row>
    <row r="1353" spans="21:30" x14ac:dyDescent="0.35">
      <c r="U1353" s="87" t="s">
        <v>277</v>
      </c>
      <c r="AA1353" s="91"/>
      <c r="AB1353" s="86"/>
      <c r="AD1353" s="86"/>
    </row>
    <row r="1354" spans="21:30" x14ac:dyDescent="0.35">
      <c r="U1354" s="87" t="s">
        <v>278</v>
      </c>
      <c r="AA1354" s="91"/>
      <c r="AB1354" s="86"/>
      <c r="AD1354" s="86"/>
    </row>
    <row r="1355" spans="21:30" x14ac:dyDescent="0.35">
      <c r="U1355" s="87" t="s">
        <v>279</v>
      </c>
      <c r="AA1355" s="91"/>
      <c r="AB1355" s="86"/>
      <c r="AD1355" s="86"/>
    </row>
    <row r="1356" spans="21:30" x14ac:dyDescent="0.35">
      <c r="U1356" s="87" t="s">
        <v>280</v>
      </c>
      <c r="AA1356" s="91"/>
      <c r="AB1356" s="86"/>
      <c r="AD1356" s="86"/>
    </row>
    <row r="1357" spans="21:30" x14ac:dyDescent="0.35">
      <c r="U1357" s="87" t="s">
        <v>281</v>
      </c>
      <c r="AA1357" s="91"/>
      <c r="AB1357" s="86"/>
      <c r="AD1357" s="86"/>
    </row>
    <row r="1358" spans="21:30" x14ac:dyDescent="0.35">
      <c r="U1358" s="87" t="s">
        <v>282</v>
      </c>
      <c r="AA1358" s="91"/>
      <c r="AB1358" s="86"/>
      <c r="AD1358" s="86"/>
    </row>
    <row r="1359" spans="21:30" x14ac:dyDescent="0.35">
      <c r="U1359" s="87" t="s">
        <v>283</v>
      </c>
      <c r="AA1359" s="91"/>
      <c r="AB1359" s="86"/>
      <c r="AD1359" s="86"/>
    </row>
    <row r="1360" spans="21:30" x14ac:dyDescent="0.35">
      <c r="U1360" s="87" t="s">
        <v>284</v>
      </c>
      <c r="AA1360" s="91"/>
      <c r="AB1360" s="86"/>
      <c r="AD1360" s="86"/>
    </row>
    <row r="1361" spans="21:30" x14ac:dyDescent="0.35">
      <c r="U1361" s="87" t="s">
        <v>285</v>
      </c>
      <c r="AA1361" s="91"/>
      <c r="AB1361" s="86"/>
      <c r="AD1361" s="86"/>
    </row>
    <row r="1362" spans="21:30" x14ac:dyDescent="0.35">
      <c r="U1362" s="87" t="s">
        <v>286</v>
      </c>
      <c r="AA1362" s="91"/>
      <c r="AB1362" s="86"/>
      <c r="AD1362" s="86"/>
    </row>
    <row r="1363" spans="21:30" x14ac:dyDescent="0.35">
      <c r="U1363" s="87" t="s">
        <v>287</v>
      </c>
      <c r="AA1363" s="91"/>
      <c r="AB1363" s="86"/>
      <c r="AD1363" s="86"/>
    </row>
    <row r="1364" spans="21:30" x14ac:dyDescent="0.35">
      <c r="U1364" s="87" t="s">
        <v>288</v>
      </c>
      <c r="AA1364" s="91"/>
      <c r="AB1364" s="86"/>
      <c r="AD1364" s="86"/>
    </row>
    <row r="1365" spans="21:30" x14ac:dyDescent="0.35">
      <c r="U1365" s="87" t="s">
        <v>289</v>
      </c>
      <c r="AA1365" s="91"/>
      <c r="AB1365" s="86"/>
      <c r="AD1365" s="86"/>
    </row>
    <row r="1366" spans="21:30" x14ac:dyDescent="0.35">
      <c r="U1366" s="87" t="s">
        <v>290</v>
      </c>
      <c r="AA1366" s="91"/>
      <c r="AB1366" s="86"/>
      <c r="AD1366" s="86"/>
    </row>
    <row r="1367" spans="21:30" x14ac:dyDescent="0.35">
      <c r="U1367" s="87" t="s">
        <v>291</v>
      </c>
      <c r="AA1367" s="91"/>
      <c r="AB1367" s="86"/>
      <c r="AD1367" s="86"/>
    </row>
    <row r="1368" spans="21:30" x14ac:dyDescent="0.35">
      <c r="U1368" s="87" t="s">
        <v>292</v>
      </c>
      <c r="AA1368" s="91"/>
      <c r="AB1368" s="86"/>
      <c r="AD1368" s="86"/>
    </row>
    <row r="1369" spans="21:30" x14ac:dyDescent="0.35">
      <c r="U1369" s="87" t="s">
        <v>293</v>
      </c>
      <c r="AA1369" s="91"/>
      <c r="AB1369" s="86"/>
      <c r="AD1369" s="86"/>
    </row>
    <row r="1370" spans="21:30" x14ac:dyDescent="0.35">
      <c r="U1370" s="87" t="s">
        <v>294</v>
      </c>
      <c r="AA1370" s="91"/>
      <c r="AB1370" s="86"/>
      <c r="AD1370" s="86"/>
    </row>
    <row r="1371" spans="21:30" x14ac:dyDescent="0.35">
      <c r="U1371" s="87" t="s">
        <v>295</v>
      </c>
      <c r="AA1371" s="91"/>
      <c r="AB1371" s="86"/>
      <c r="AD1371" s="86"/>
    </row>
    <row r="1372" spans="21:30" x14ac:dyDescent="0.35">
      <c r="U1372" s="87" t="s">
        <v>296</v>
      </c>
      <c r="AA1372" s="91"/>
      <c r="AB1372" s="86"/>
      <c r="AD1372" s="86"/>
    </row>
    <row r="1373" spans="21:30" x14ac:dyDescent="0.35">
      <c r="U1373" s="87" t="s">
        <v>297</v>
      </c>
      <c r="AA1373" s="91"/>
      <c r="AB1373" s="86"/>
      <c r="AD1373" s="86"/>
    </row>
    <row r="1374" spans="21:30" x14ac:dyDescent="0.35">
      <c r="U1374" s="87" t="s">
        <v>298</v>
      </c>
      <c r="AA1374" s="91"/>
      <c r="AB1374" s="86"/>
      <c r="AD1374" s="86"/>
    </row>
    <row r="1375" spans="21:30" x14ac:dyDescent="0.35">
      <c r="U1375" s="87" t="s">
        <v>299</v>
      </c>
      <c r="AA1375" s="91"/>
      <c r="AB1375" s="86"/>
      <c r="AD1375" s="86"/>
    </row>
    <row r="1376" spans="21:30" x14ac:dyDescent="0.35">
      <c r="U1376" s="87" t="s">
        <v>300</v>
      </c>
      <c r="AA1376" s="91"/>
      <c r="AB1376" s="86"/>
      <c r="AD1376" s="86"/>
    </row>
    <row r="1377" spans="21:30" x14ac:dyDescent="0.35">
      <c r="U1377" s="87" t="s">
        <v>301</v>
      </c>
      <c r="AA1377" s="91"/>
      <c r="AB1377" s="86"/>
      <c r="AD1377" s="86"/>
    </row>
    <row r="1378" spans="21:30" x14ac:dyDescent="0.35">
      <c r="U1378" s="87" t="s">
        <v>302</v>
      </c>
      <c r="AA1378" s="91"/>
      <c r="AB1378" s="86"/>
      <c r="AD1378" s="86"/>
    </row>
    <row r="1379" spans="21:30" x14ac:dyDescent="0.35">
      <c r="U1379" s="87" t="s">
        <v>303</v>
      </c>
      <c r="AA1379" s="91"/>
      <c r="AB1379" s="86"/>
      <c r="AD1379" s="86"/>
    </row>
    <row r="1380" spans="21:30" x14ac:dyDescent="0.35">
      <c r="U1380" s="87" t="s">
        <v>304</v>
      </c>
      <c r="AA1380" s="91"/>
      <c r="AB1380" s="86"/>
      <c r="AD1380" s="86"/>
    </row>
    <row r="1381" spans="21:30" x14ac:dyDescent="0.35">
      <c r="U1381" s="87" t="s">
        <v>305</v>
      </c>
      <c r="AA1381" s="91"/>
      <c r="AB1381" s="86"/>
      <c r="AD1381" s="86"/>
    </row>
    <row r="1382" spans="21:30" x14ac:dyDescent="0.35">
      <c r="U1382" s="87" t="s">
        <v>306</v>
      </c>
      <c r="AA1382" s="91"/>
      <c r="AB1382" s="86"/>
      <c r="AD1382" s="86"/>
    </row>
    <row r="1383" spans="21:30" x14ac:dyDescent="0.35">
      <c r="U1383" s="87" t="s">
        <v>307</v>
      </c>
      <c r="AA1383" s="91"/>
      <c r="AB1383" s="86"/>
      <c r="AD1383" s="86"/>
    </row>
    <row r="1384" spans="21:30" x14ac:dyDescent="0.35">
      <c r="U1384" s="87" t="s">
        <v>308</v>
      </c>
      <c r="AA1384" s="91"/>
      <c r="AB1384" s="86"/>
      <c r="AD1384" s="86"/>
    </row>
    <row r="1385" spans="21:30" x14ac:dyDescent="0.35">
      <c r="U1385" s="87" t="s">
        <v>309</v>
      </c>
      <c r="AA1385" s="91"/>
      <c r="AB1385" s="86"/>
      <c r="AD1385" s="86"/>
    </row>
    <row r="1386" spans="21:30" x14ac:dyDescent="0.35">
      <c r="U1386" s="87" t="s">
        <v>310</v>
      </c>
      <c r="AA1386" s="91"/>
      <c r="AB1386" s="86"/>
      <c r="AD1386" s="86"/>
    </row>
    <row r="1387" spans="21:30" x14ac:dyDescent="0.35">
      <c r="U1387" s="87" t="s">
        <v>311</v>
      </c>
      <c r="AA1387" s="91"/>
      <c r="AB1387" s="86"/>
      <c r="AD1387" s="86"/>
    </row>
    <row r="1388" spans="21:30" x14ac:dyDescent="0.35">
      <c r="U1388" s="87" t="s">
        <v>312</v>
      </c>
      <c r="AA1388" s="91"/>
      <c r="AB1388" s="86"/>
      <c r="AD1388" s="86"/>
    </row>
    <row r="1389" spans="21:30" x14ac:dyDescent="0.35">
      <c r="U1389" s="87" t="s">
        <v>313</v>
      </c>
      <c r="AA1389" s="91"/>
      <c r="AB1389" s="86"/>
      <c r="AD1389" s="86"/>
    </row>
    <row r="1390" spans="21:30" x14ac:dyDescent="0.35">
      <c r="U1390" s="87" t="s">
        <v>314</v>
      </c>
      <c r="AA1390" s="91"/>
      <c r="AB1390" s="86"/>
      <c r="AD1390" s="86"/>
    </row>
    <row r="1391" spans="21:30" x14ac:dyDescent="0.35">
      <c r="U1391" s="87" t="s">
        <v>315</v>
      </c>
      <c r="AA1391" s="91"/>
      <c r="AB1391" s="86"/>
      <c r="AD1391" s="86"/>
    </row>
    <row r="1392" spans="21:30" x14ac:dyDescent="0.35">
      <c r="U1392" s="87" t="s">
        <v>316</v>
      </c>
      <c r="AA1392" s="91"/>
      <c r="AB1392" s="86"/>
      <c r="AD1392" s="86"/>
    </row>
    <row r="1393" spans="21:30" x14ac:dyDescent="0.35">
      <c r="U1393" s="87" t="s">
        <v>317</v>
      </c>
      <c r="AA1393" s="91"/>
      <c r="AB1393" s="86"/>
      <c r="AD1393" s="86"/>
    </row>
    <row r="1394" spans="21:30" x14ac:dyDescent="0.35">
      <c r="U1394" s="87" t="s">
        <v>318</v>
      </c>
      <c r="AA1394" s="91"/>
      <c r="AB1394" s="86"/>
      <c r="AD1394" s="86"/>
    </row>
    <row r="1395" spans="21:30" x14ac:dyDescent="0.35">
      <c r="U1395" s="87" t="s">
        <v>319</v>
      </c>
      <c r="AA1395" s="91"/>
      <c r="AB1395" s="86"/>
      <c r="AD1395" s="86"/>
    </row>
    <row r="1396" spans="21:30" x14ac:dyDescent="0.35">
      <c r="U1396" s="87" t="s">
        <v>320</v>
      </c>
      <c r="AA1396" s="91"/>
      <c r="AB1396" s="86"/>
      <c r="AD1396" s="86"/>
    </row>
    <row r="1397" spans="21:30" x14ac:dyDescent="0.35">
      <c r="U1397" s="87" t="s">
        <v>321</v>
      </c>
      <c r="AA1397" s="91"/>
      <c r="AB1397" s="86"/>
      <c r="AD1397" s="86"/>
    </row>
    <row r="1398" spans="21:30" x14ac:dyDescent="0.35">
      <c r="U1398" s="87" t="s">
        <v>322</v>
      </c>
      <c r="AA1398" s="91"/>
      <c r="AB1398" s="86"/>
      <c r="AD1398" s="86"/>
    </row>
    <row r="1399" spans="21:30" x14ac:dyDescent="0.35">
      <c r="U1399" s="87" t="s">
        <v>323</v>
      </c>
      <c r="AA1399" s="91"/>
      <c r="AB1399" s="86"/>
      <c r="AD1399" s="86"/>
    </row>
    <row r="1400" spans="21:30" x14ac:dyDescent="0.35">
      <c r="U1400" s="87" t="s">
        <v>324</v>
      </c>
      <c r="AA1400" s="91"/>
      <c r="AB1400" s="86"/>
      <c r="AD1400" s="86"/>
    </row>
    <row r="1401" spans="21:30" x14ac:dyDescent="0.35">
      <c r="U1401" s="87" t="s">
        <v>325</v>
      </c>
      <c r="AA1401" s="91"/>
      <c r="AB1401" s="86"/>
      <c r="AD1401" s="86"/>
    </row>
    <row r="1402" spans="21:30" x14ac:dyDescent="0.35">
      <c r="U1402" s="87" t="s">
        <v>326</v>
      </c>
      <c r="AA1402" s="91"/>
      <c r="AB1402" s="86"/>
      <c r="AD1402" s="86"/>
    </row>
    <row r="1403" spans="21:30" x14ac:dyDescent="0.35">
      <c r="U1403" s="87" t="s">
        <v>327</v>
      </c>
      <c r="AA1403" s="91"/>
      <c r="AB1403" s="86"/>
      <c r="AD1403" s="86"/>
    </row>
    <row r="1404" spans="21:30" x14ac:dyDescent="0.35">
      <c r="U1404" s="87" t="s">
        <v>328</v>
      </c>
      <c r="AA1404" s="91"/>
      <c r="AB1404" s="86"/>
      <c r="AD1404" s="86"/>
    </row>
    <row r="1405" spans="21:30" x14ac:dyDescent="0.35">
      <c r="U1405" s="87" t="s">
        <v>329</v>
      </c>
      <c r="AA1405" s="91"/>
      <c r="AB1405" s="86"/>
      <c r="AD1405" s="86"/>
    </row>
    <row r="1406" spans="21:30" x14ac:dyDescent="0.35">
      <c r="U1406" s="87" t="s">
        <v>330</v>
      </c>
      <c r="AA1406" s="91"/>
      <c r="AB1406" s="86"/>
      <c r="AD1406" s="86"/>
    </row>
    <row r="1407" spans="21:30" x14ac:dyDescent="0.35">
      <c r="U1407" s="87" t="s">
        <v>331</v>
      </c>
      <c r="AA1407" s="91"/>
      <c r="AB1407" s="86"/>
      <c r="AD1407" s="86"/>
    </row>
    <row r="1408" spans="21:30" x14ac:dyDescent="0.35">
      <c r="U1408" s="87" t="s">
        <v>332</v>
      </c>
      <c r="AA1408" s="91"/>
      <c r="AB1408" s="86"/>
      <c r="AD1408" s="86"/>
    </row>
    <row r="1409" spans="21:30" x14ac:dyDescent="0.35">
      <c r="U1409" s="87" t="s">
        <v>333</v>
      </c>
      <c r="AA1409" s="91"/>
      <c r="AB1409" s="86"/>
      <c r="AD1409" s="86"/>
    </row>
    <row r="1410" spans="21:30" x14ac:dyDescent="0.35">
      <c r="U1410" s="87" t="s">
        <v>334</v>
      </c>
      <c r="AA1410" s="91"/>
      <c r="AB1410" s="86"/>
      <c r="AD1410" s="86"/>
    </row>
    <row r="1411" spans="21:30" x14ac:dyDescent="0.35">
      <c r="U1411" s="87" t="s">
        <v>335</v>
      </c>
      <c r="AA1411" s="91"/>
      <c r="AB1411" s="86"/>
      <c r="AD1411" s="86"/>
    </row>
    <row r="1412" spans="21:30" x14ac:dyDescent="0.35">
      <c r="U1412" s="87" t="s">
        <v>336</v>
      </c>
      <c r="AA1412" s="91"/>
      <c r="AB1412" s="86"/>
      <c r="AD1412" s="86"/>
    </row>
    <row r="1413" spans="21:30" x14ac:dyDescent="0.35">
      <c r="U1413" s="87" t="s">
        <v>337</v>
      </c>
      <c r="AA1413" s="91"/>
      <c r="AB1413" s="86"/>
      <c r="AD1413" s="86"/>
    </row>
    <row r="1414" spans="21:30" x14ac:dyDescent="0.35">
      <c r="U1414" s="87" t="s">
        <v>338</v>
      </c>
      <c r="AA1414" s="91"/>
      <c r="AB1414" s="86"/>
      <c r="AD1414" s="86"/>
    </row>
    <row r="1415" spans="21:30" x14ac:dyDescent="0.35">
      <c r="U1415" s="87" t="s">
        <v>339</v>
      </c>
      <c r="AA1415" s="91"/>
      <c r="AB1415" s="86"/>
      <c r="AD1415" s="86"/>
    </row>
    <row r="1416" spans="21:30" x14ac:dyDescent="0.35">
      <c r="U1416" s="87" t="s">
        <v>340</v>
      </c>
      <c r="AA1416" s="91"/>
      <c r="AB1416" s="86"/>
      <c r="AD1416" s="86"/>
    </row>
    <row r="1417" spans="21:30" x14ac:dyDescent="0.35">
      <c r="U1417" s="87" t="s">
        <v>341</v>
      </c>
      <c r="AA1417" s="91"/>
      <c r="AB1417" s="86"/>
      <c r="AD1417" s="86"/>
    </row>
    <row r="1418" spans="21:30" x14ac:dyDescent="0.35">
      <c r="U1418" s="87" t="s">
        <v>342</v>
      </c>
      <c r="AA1418" s="91"/>
      <c r="AB1418" s="86"/>
      <c r="AD1418" s="86"/>
    </row>
    <row r="1419" spans="21:30" x14ac:dyDescent="0.35">
      <c r="U1419" s="87" t="s">
        <v>343</v>
      </c>
      <c r="AA1419" s="91"/>
      <c r="AB1419" s="86"/>
      <c r="AD1419" s="86"/>
    </row>
    <row r="1420" spans="21:30" x14ac:dyDescent="0.35">
      <c r="U1420" s="87" t="s">
        <v>344</v>
      </c>
      <c r="AA1420" s="91"/>
      <c r="AB1420" s="86"/>
      <c r="AD1420" s="86"/>
    </row>
    <row r="1421" spans="21:30" x14ac:dyDescent="0.35">
      <c r="U1421" s="87" t="s">
        <v>345</v>
      </c>
      <c r="AA1421" s="91"/>
      <c r="AB1421" s="86"/>
      <c r="AD1421" s="86"/>
    </row>
    <row r="1422" spans="21:30" x14ac:dyDescent="0.35">
      <c r="U1422" s="87" t="s">
        <v>346</v>
      </c>
      <c r="AA1422" s="91"/>
      <c r="AB1422" s="86"/>
      <c r="AD1422" s="86"/>
    </row>
    <row r="1423" spans="21:30" x14ac:dyDescent="0.35">
      <c r="U1423" s="87" t="s">
        <v>347</v>
      </c>
      <c r="AA1423" s="91"/>
      <c r="AB1423" s="86"/>
      <c r="AD1423" s="86"/>
    </row>
    <row r="1424" spans="21:30" x14ac:dyDescent="0.35">
      <c r="U1424" s="87" t="s">
        <v>348</v>
      </c>
      <c r="AA1424" s="91"/>
      <c r="AB1424" s="86"/>
      <c r="AD1424" s="86"/>
    </row>
    <row r="1425" spans="21:30" x14ac:dyDescent="0.35">
      <c r="U1425" s="87" t="s">
        <v>349</v>
      </c>
      <c r="AA1425" s="91"/>
      <c r="AB1425" s="86"/>
      <c r="AD1425" s="86"/>
    </row>
    <row r="1426" spans="21:30" x14ac:dyDescent="0.35">
      <c r="U1426" s="87" t="s">
        <v>350</v>
      </c>
      <c r="AA1426" s="91"/>
      <c r="AB1426" s="86"/>
      <c r="AD1426" s="86"/>
    </row>
    <row r="1427" spans="21:30" x14ac:dyDescent="0.35">
      <c r="U1427" s="87" t="s">
        <v>351</v>
      </c>
      <c r="AA1427" s="91"/>
      <c r="AB1427" s="86"/>
      <c r="AD1427" s="86"/>
    </row>
    <row r="1428" spans="21:30" x14ac:dyDescent="0.35">
      <c r="U1428" s="87" t="s">
        <v>352</v>
      </c>
      <c r="AA1428" s="91"/>
      <c r="AB1428" s="86"/>
      <c r="AD1428" s="86"/>
    </row>
    <row r="1429" spans="21:30" x14ac:dyDescent="0.35">
      <c r="U1429" s="87" t="s">
        <v>353</v>
      </c>
      <c r="AA1429" s="91"/>
      <c r="AB1429" s="86"/>
      <c r="AD1429" s="86"/>
    </row>
    <row r="1430" spans="21:30" x14ac:dyDescent="0.35">
      <c r="U1430" s="87" t="s">
        <v>354</v>
      </c>
      <c r="AA1430" s="91"/>
      <c r="AB1430" s="86"/>
      <c r="AD1430" s="86"/>
    </row>
    <row r="1431" spans="21:30" x14ac:dyDescent="0.35">
      <c r="U1431" s="87" t="s">
        <v>355</v>
      </c>
      <c r="AA1431" s="91"/>
      <c r="AB1431" s="86"/>
      <c r="AD1431" s="86"/>
    </row>
    <row r="1432" spans="21:30" x14ac:dyDescent="0.35">
      <c r="U1432" s="87" t="s">
        <v>356</v>
      </c>
      <c r="AA1432" s="91"/>
      <c r="AB1432" s="86"/>
      <c r="AD1432" s="86"/>
    </row>
    <row r="1433" spans="21:30" x14ac:dyDescent="0.35">
      <c r="U1433" s="87" t="s">
        <v>357</v>
      </c>
      <c r="AA1433" s="91"/>
      <c r="AB1433" s="86"/>
      <c r="AD1433" s="86"/>
    </row>
    <row r="1434" spans="21:30" x14ac:dyDescent="0.35">
      <c r="U1434" s="87" t="s">
        <v>358</v>
      </c>
      <c r="AA1434" s="91"/>
      <c r="AB1434" s="86"/>
      <c r="AD1434" s="86"/>
    </row>
    <row r="1435" spans="21:30" x14ac:dyDescent="0.35">
      <c r="U1435" s="87" t="s">
        <v>359</v>
      </c>
      <c r="AA1435" s="91"/>
      <c r="AB1435" s="86"/>
      <c r="AD1435" s="86"/>
    </row>
    <row r="1436" spans="21:30" x14ac:dyDescent="0.35">
      <c r="U1436" s="87" t="s">
        <v>360</v>
      </c>
      <c r="AA1436" s="91"/>
      <c r="AB1436" s="86"/>
      <c r="AD1436" s="86"/>
    </row>
    <row r="1437" spans="21:30" x14ac:dyDescent="0.35">
      <c r="U1437" s="87" t="s">
        <v>361</v>
      </c>
      <c r="AA1437" s="91"/>
      <c r="AB1437" s="86"/>
      <c r="AD1437" s="86"/>
    </row>
    <row r="1438" spans="21:30" x14ac:dyDescent="0.35">
      <c r="U1438" s="87" t="s">
        <v>362</v>
      </c>
      <c r="AA1438" s="91"/>
      <c r="AB1438" s="86"/>
      <c r="AD1438" s="86"/>
    </row>
    <row r="1439" spans="21:30" x14ac:dyDescent="0.35">
      <c r="U1439" s="87" t="s">
        <v>363</v>
      </c>
      <c r="AA1439" s="91"/>
      <c r="AB1439" s="86"/>
      <c r="AD1439" s="86"/>
    </row>
    <row r="1440" spans="21:30" x14ac:dyDescent="0.35">
      <c r="U1440" s="87" t="s">
        <v>364</v>
      </c>
      <c r="AA1440" s="91"/>
      <c r="AB1440" s="86"/>
      <c r="AD1440" s="86"/>
    </row>
    <row r="1441" spans="21:30" x14ac:dyDescent="0.35">
      <c r="U1441" s="87" t="s">
        <v>365</v>
      </c>
      <c r="AA1441" s="91"/>
      <c r="AB1441" s="86"/>
      <c r="AD1441" s="86"/>
    </row>
    <row r="1442" spans="21:30" x14ac:dyDescent="0.35">
      <c r="U1442" s="87" t="s">
        <v>366</v>
      </c>
      <c r="AA1442" s="91"/>
      <c r="AB1442" s="86"/>
      <c r="AD1442" s="86"/>
    </row>
    <row r="1443" spans="21:30" x14ac:dyDescent="0.35">
      <c r="U1443" s="87" t="s">
        <v>367</v>
      </c>
      <c r="AA1443" s="91"/>
      <c r="AB1443" s="86"/>
      <c r="AD1443" s="86"/>
    </row>
    <row r="1444" spans="21:30" x14ac:dyDescent="0.35">
      <c r="U1444" s="87" t="s">
        <v>368</v>
      </c>
      <c r="AA1444" s="91"/>
      <c r="AB1444" s="86"/>
      <c r="AD1444" s="86"/>
    </row>
    <row r="1445" spans="21:30" x14ac:dyDescent="0.35">
      <c r="U1445" s="87" t="s">
        <v>369</v>
      </c>
      <c r="AA1445" s="91"/>
      <c r="AB1445" s="86"/>
      <c r="AD1445" s="86"/>
    </row>
    <row r="1446" spans="21:30" x14ac:dyDescent="0.35">
      <c r="U1446" s="87" t="s">
        <v>370</v>
      </c>
      <c r="AA1446" s="91"/>
      <c r="AB1446" s="86"/>
      <c r="AD1446" s="86"/>
    </row>
    <row r="1447" spans="21:30" x14ac:dyDescent="0.35">
      <c r="U1447" s="87" t="s">
        <v>371</v>
      </c>
      <c r="AA1447" s="91"/>
      <c r="AB1447" s="86"/>
      <c r="AD1447" s="86"/>
    </row>
    <row r="1448" spans="21:30" x14ac:dyDescent="0.35">
      <c r="U1448" s="87" t="s">
        <v>372</v>
      </c>
      <c r="AA1448" s="91"/>
      <c r="AB1448" s="86"/>
      <c r="AD1448" s="86"/>
    </row>
    <row r="1449" spans="21:30" x14ac:dyDescent="0.35">
      <c r="U1449" s="87" t="s">
        <v>373</v>
      </c>
      <c r="AA1449" s="91"/>
      <c r="AB1449" s="86"/>
      <c r="AD1449" s="86"/>
    </row>
    <row r="1450" spans="21:30" x14ac:dyDescent="0.35">
      <c r="U1450" s="87" t="s">
        <v>374</v>
      </c>
      <c r="AA1450" s="91"/>
      <c r="AB1450" s="86"/>
      <c r="AD1450" s="86"/>
    </row>
    <row r="1451" spans="21:30" x14ac:dyDescent="0.35">
      <c r="U1451" s="87" t="s">
        <v>375</v>
      </c>
      <c r="AA1451" s="91"/>
      <c r="AB1451" s="86"/>
      <c r="AD1451" s="86"/>
    </row>
    <row r="1452" spans="21:30" x14ac:dyDescent="0.35">
      <c r="U1452" s="87" t="s">
        <v>376</v>
      </c>
      <c r="AA1452" s="91"/>
      <c r="AB1452" s="86"/>
      <c r="AD1452" s="86"/>
    </row>
    <row r="1453" spans="21:30" x14ac:dyDescent="0.35">
      <c r="U1453" s="87" t="s">
        <v>377</v>
      </c>
      <c r="AA1453" s="91"/>
      <c r="AB1453" s="86"/>
      <c r="AD1453" s="86"/>
    </row>
    <row r="1454" spans="21:30" x14ac:dyDescent="0.35">
      <c r="U1454" s="87" t="s">
        <v>378</v>
      </c>
      <c r="AA1454" s="91"/>
      <c r="AB1454" s="86"/>
      <c r="AD1454" s="86"/>
    </row>
    <row r="1455" spans="21:30" x14ac:dyDescent="0.35">
      <c r="U1455" s="87" t="s">
        <v>379</v>
      </c>
      <c r="AA1455" s="91"/>
      <c r="AB1455" s="86"/>
      <c r="AD1455" s="86"/>
    </row>
    <row r="1456" spans="21:30" x14ac:dyDescent="0.35">
      <c r="U1456" s="87" t="s">
        <v>380</v>
      </c>
      <c r="AA1456" s="91"/>
      <c r="AB1456" s="86"/>
      <c r="AD1456" s="86"/>
    </row>
    <row r="1457" spans="21:30" x14ac:dyDescent="0.35">
      <c r="U1457" s="87" t="s">
        <v>381</v>
      </c>
      <c r="AA1457" s="91"/>
      <c r="AB1457" s="86"/>
      <c r="AD1457" s="86"/>
    </row>
    <row r="1458" spans="21:30" x14ac:dyDescent="0.35">
      <c r="U1458" s="87" t="s">
        <v>382</v>
      </c>
      <c r="AA1458" s="91"/>
      <c r="AB1458" s="86"/>
      <c r="AD1458" s="86"/>
    </row>
    <row r="1459" spans="21:30" x14ac:dyDescent="0.35">
      <c r="U1459" s="87" t="s">
        <v>383</v>
      </c>
      <c r="AA1459" s="91"/>
      <c r="AB1459" s="86"/>
      <c r="AD1459" s="86"/>
    </row>
    <row r="1460" spans="21:30" x14ac:dyDescent="0.35">
      <c r="U1460" s="87" t="s">
        <v>384</v>
      </c>
      <c r="AA1460" s="91"/>
      <c r="AB1460" s="86"/>
      <c r="AD1460" s="86"/>
    </row>
    <row r="1461" spans="21:30" x14ac:dyDescent="0.35">
      <c r="U1461" s="87" t="s">
        <v>385</v>
      </c>
      <c r="AA1461" s="91"/>
      <c r="AB1461" s="86"/>
      <c r="AD1461" s="86"/>
    </row>
    <row r="1462" spans="21:30" x14ac:dyDescent="0.35">
      <c r="U1462" s="87" t="s">
        <v>386</v>
      </c>
      <c r="AA1462" s="91"/>
      <c r="AB1462" s="86"/>
      <c r="AD1462" s="86"/>
    </row>
    <row r="1463" spans="21:30" x14ac:dyDescent="0.35">
      <c r="U1463" s="87" t="s">
        <v>387</v>
      </c>
      <c r="AA1463" s="91"/>
      <c r="AB1463" s="86"/>
      <c r="AD1463" s="86"/>
    </row>
    <row r="1464" spans="21:30" x14ac:dyDescent="0.35">
      <c r="U1464" s="87" t="s">
        <v>388</v>
      </c>
      <c r="AA1464" s="91"/>
      <c r="AB1464" s="86"/>
      <c r="AD1464" s="86"/>
    </row>
    <row r="1465" spans="21:30" x14ac:dyDescent="0.35">
      <c r="U1465" s="87" t="s">
        <v>389</v>
      </c>
      <c r="AA1465" s="91"/>
      <c r="AB1465" s="86"/>
      <c r="AD1465" s="86"/>
    </row>
    <row r="1466" spans="21:30" x14ac:dyDescent="0.35">
      <c r="U1466" s="87" t="s">
        <v>390</v>
      </c>
      <c r="AA1466" s="91"/>
      <c r="AB1466" s="86"/>
      <c r="AD1466" s="86"/>
    </row>
    <row r="1467" spans="21:30" x14ac:dyDescent="0.35">
      <c r="U1467" s="87" t="s">
        <v>391</v>
      </c>
      <c r="AA1467" s="91"/>
      <c r="AB1467" s="86"/>
      <c r="AD1467" s="86"/>
    </row>
    <row r="1468" spans="21:30" x14ac:dyDescent="0.35">
      <c r="U1468" s="87" t="s">
        <v>392</v>
      </c>
      <c r="AA1468" s="91"/>
      <c r="AB1468" s="86"/>
      <c r="AD1468" s="86"/>
    </row>
    <row r="1469" spans="21:30" x14ac:dyDescent="0.35">
      <c r="U1469" s="87" t="s">
        <v>393</v>
      </c>
      <c r="AA1469" s="91"/>
      <c r="AB1469" s="86"/>
      <c r="AD1469" s="86"/>
    </row>
    <row r="1470" spans="21:30" x14ac:dyDescent="0.35">
      <c r="U1470" s="87" t="s">
        <v>394</v>
      </c>
      <c r="AA1470" s="91"/>
      <c r="AB1470" s="86"/>
      <c r="AD1470" s="86"/>
    </row>
    <row r="1471" spans="21:30" x14ac:dyDescent="0.35">
      <c r="U1471" s="87" t="s">
        <v>395</v>
      </c>
      <c r="AA1471" s="91"/>
      <c r="AB1471" s="86"/>
      <c r="AD1471" s="86"/>
    </row>
    <row r="1472" spans="21:30" x14ac:dyDescent="0.35">
      <c r="U1472" s="87" t="s">
        <v>396</v>
      </c>
      <c r="AA1472" s="91"/>
      <c r="AB1472" s="86"/>
      <c r="AD1472" s="86"/>
    </row>
    <row r="1473" spans="21:30" x14ac:dyDescent="0.35">
      <c r="U1473" s="87" t="s">
        <v>397</v>
      </c>
      <c r="AA1473" s="91"/>
      <c r="AB1473" s="86"/>
      <c r="AD1473" s="86"/>
    </row>
    <row r="1474" spans="21:30" x14ac:dyDescent="0.35">
      <c r="U1474" s="87" t="s">
        <v>398</v>
      </c>
      <c r="AA1474" s="91"/>
      <c r="AB1474" s="86"/>
      <c r="AD1474" s="86"/>
    </row>
    <row r="1475" spans="21:30" x14ac:dyDescent="0.35">
      <c r="U1475" s="87" t="s">
        <v>399</v>
      </c>
      <c r="AA1475" s="91"/>
      <c r="AB1475" s="86"/>
      <c r="AD1475" s="86"/>
    </row>
    <row r="1476" spans="21:30" x14ac:dyDescent="0.35">
      <c r="U1476" s="87" t="s">
        <v>400</v>
      </c>
      <c r="AA1476" s="91"/>
      <c r="AB1476" s="86"/>
      <c r="AD1476" s="86"/>
    </row>
    <row r="1477" spans="21:30" x14ac:dyDescent="0.35">
      <c r="U1477" s="87" t="s">
        <v>401</v>
      </c>
      <c r="AA1477" s="91"/>
      <c r="AB1477" s="86"/>
      <c r="AD1477" s="86"/>
    </row>
    <row r="1478" spans="21:30" x14ac:dyDescent="0.35">
      <c r="U1478" s="87" t="s">
        <v>402</v>
      </c>
      <c r="AA1478" s="91"/>
      <c r="AB1478" s="86"/>
      <c r="AD1478" s="86"/>
    </row>
    <row r="1479" spans="21:30" x14ac:dyDescent="0.35">
      <c r="U1479" s="87" t="s">
        <v>403</v>
      </c>
      <c r="AA1479" s="91"/>
      <c r="AB1479" s="86"/>
      <c r="AD1479" s="86"/>
    </row>
    <row r="1480" spans="21:30" x14ac:dyDescent="0.35">
      <c r="U1480" s="87" t="s">
        <v>404</v>
      </c>
      <c r="AA1480" s="91"/>
      <c r="AB1480" s="86"/>
      <c r="AD1480" s="86"/>
    </row>
    <row r="1481" spans="21:30" x14ac:dyDescent="0.35">
      <c r="U1481" s="87" t="s">
        <v>405</v>
      </c>
      <c r="AA1481" s="91"/>
      <c r="AB1481" s="86"/>
      <c r="AD1481" s="86"/>
    </row>
    <row r="1482" spans="21:30" x14ac:dyDescent="0.35">
      <c r="U1482" s="87" t="s">
        <v>406</v>
      </c>
      <c r="AA1482" s="91"/>
      <c r="AB1482" s="86"/>
      <c r="AD1482" s="86"/>
    </row>
    <row r="1483" spans="21:30" x14ac:dyDescent="0.35">
      <c r="U1483" s="87" t="s">
        <v>407</v>
      </c>
      <c r="AA1483" s="91"/>
      <c r="AB1483" s="86"/>
      <c r="AD1483" s="86"/>
    </row>
    <row r="1484" spans="21:30" x14ac:dyDescent="0.35">
      <c r="U1484" s="87" t="s">
        <v>408</v>
      </c>
      <c r="AA1484" s="91"/>
      <c r="AB1484" s="86"/>
      <c r="AD1484" s="86"/>
    </row>
    <row r="1485" spans="21:30" x14ac:dyDescent="0.35">
      <c r="U1485" s="87" t="s">
        <v>409</v>
      </c>
      <c r="AA1485" s="91"/>
      <c r="AB1485" s="86"/>
      <c r="AD1485" s="86"/>
    </row>
    <row r="1486" spans="21:30" x14ac:dyDescent="0.35">
      <c r="U1486" s="87" t="s">
        <v>410</v>
      </c>
      <c r="AA1486" s="91"/>
      <c r="AB1486" s="86"/>
      <c r="AD1486" s="86"/>
    </row>
    <row r="1487" spans="21:30" x14ac:dyDescent="0.35">
      <c r="U1487" s="87" t="s">
        <v>411</v>
      </c>
      <c r="AA1487" s="91"/>
      <c r="AB1487" s="86"/>
      <c r="AD1487" s="86"/>
    </row>
    <row r="1488" spans="21:30" x14ac:dyDescent="0.35">
      <c r="U1488" s="87" t="s">
        <v>412</v>
      </c>
      <c r="AA1488" s="91"/>
      <c r="AB1488" s="86"/>
      <c r="AD1488" s="86"/>
    </row>
    <row r="1489" spans="21:30" x14ac:dyDescent="0.35">
      <c r="U1489" s="87" t="s">
        <v>413</v>
      </c>
      <c r="AA1489" s="91"/>
      <c r="AB1489" s="86"/>
      <c r="AD1489" s="86"/>
    </row>
    <row r="1490" spans="21:30" x14ac:dyDescent="0.35">
      <c r="U1490" s="87" t="s">
        <v>414</v>
      </c>
      <c r="AA1490" s="91"/>
      <c r="AB1490" s="86"/>
      <c r="AD1490" s="86"/>
    </row>
    <row r="1491" spans="21:30" x14ac:dyDescent="0.35">
      <c r="U1491" s="87" t="s">
        <v>415</v>
      </c>
      <c r="AA1491" s="91"/>
      <c r="AB1491" s="86"/>
      <c r="AD1491" s="86"/>
    </row>
    <row r="1492" spans="21:30" x14ac:dyDescent="0.35">
      <c r="U1492" s="87" t="s">
        <v>416</v>
      </c>
      <c r="AA1492" s="91"/>
      <c r="AB1492" s="86"/>
      <c r="AD1492" s="86"/>
    </row>
    <row r="1493" spans="21:30" x14ac:dyDescent="0.35">
      <c r="U1493" s="87" t="s">
        <v>417</v>
      </c>
      <c r="AA1493" s="91"/>
      <c r="AB1493" s="86"/>
      <c r="AD1493" s="86"/>
    </row>
    <row r="1494" spans="21:30" x14ac:dyDescent="0.35">
      <c r="U1494" s="87" t="s">
        <v>418</v>
      </c>
      <c r="AA1494" s="91"/>
      <c r="AB1494" s="86"/>
      <c r="AD1494" s="86"/>
    </row>
    <row r="1495" spans="21:30" x14ac:dyDescent="0.35">
      <c r="U1495" s="87" t="s">
        <v>419</v>
      </c>
      <c r="AA1495" s="91"/>
      <c r="AB1495" s="86"/>
      <c r="AD1495" s="86"/>
    </row>
    <row r="1496" spans="21:30" x14ac:dyDescent="0.35">
      <c r="U1496" s="87" t="s">
        <v>420</v>
      </c>
      <c r="AA1496" s="91"/>
      <c r="AB1496" s="86"/>
      <c r="AD1496" s="86"/>
    </row>
    <row r="1497" spans="21:30" x14ac:dyDescent="0.35">
      <c r="U1497" s="87" t="s">
        <v>421</v>
      </c>
      <c r="AA1497" s="91"/>
      <c r="AB1497" s="86"/>
      <c r="AD1497" s="86"/>
    </row>
    <row r="1498" spans="21:30" x14ac:dyDescent="0.35">
      <c r="U1498" s="87" t="s">
        <v>422</v>
      </c>
      <c r="AA1498" s="91"/>
      <c r="AB1498" s="86"/>
      <c r="AD1498" s="86"/>
    </row>
    <row r="1499" spans="21:30" x14ac:dyDescent="0.35">
      <c r="U1499" s="87" t="s">
        <v>423</v>
      </c>
      <c r="AA1499" s="91"/>
      <c r="AB1499" s="86"/>
      <c r="AD1499" s="86"/>
    </row>
    <row r="1500" spans="21:30" x14ac:dyDescent="0.35">
      <c r="U1500" s="87" t="s">
        <v>424</v>
      </c>
      <c r="AA1500" s="91"/>
      <c r="AB1500" s="86"/>
      <c r="AD1500" s="86"/>
    </row>
    <row r="1501" spans="21:30" x14ac:dyDescent="0.35">
      <c r="U1501" s="87" t="s">
        <v>425</v>
      </c>
      <c r="AA1501" s="91"/>
      <c r="AB1501" s="86"/>
      <c r="AD1501" s="86"/>
    </row>
    <row r="1502" spans="21:30" x14ac:dyDescent="0.35">
      <c r="U1502" s="87" t="s">
        <v>426</v>
      </c>
      <c r="AA1502" s="91"/>
      <c r="AB1502" s="86"/>
      <c r="AD1502" s="86"/>
    </row>
    <row r="1503" spans="21:30" x14ac:dyDescent="0.35">
      <c r="U1503" s="87" t="s">
        <v>427</v>
      </c>
      <c r="AA1503" s="91"/>
      <c r="AB1503" s="86"/>
      <c r="AD1503" s="86"/>
    </row>
    <row r="1504" spans="21:30" x14ac:dyDescent="0.35">
      <c r="U1504" s="87" t="s">
        <v>428</v>
      </c>
      <c r="AA1504" s="91"/>
      <c r="AB1504" s="86"/>
      <c r="AD1504" s="86"/>
    </row>
    <row r="1505" spans="21:30" x14ac:dyDescent="0.35">
      <c r="U1505" s="87" t="s">
        <v>429</v>
      </c>
      <c r="AA1505" s="91"/>
      <c r="AB1505" s="86"/>
      <c r="AD1505" s="86"/>
    </row>
    <row r="1506" spans="21:30" x14ac:dyDescent="0.35">
      <c r="U1506" s="87" t="s">
        <v>430</v>
      </c>
      <c r="AA1506" s="91"/>
      <c r="AB1506" s="86"/>
      <c r="AD1506" s="86"/>
    </row>
    <row r="1507" spans="21:30" x14ac:dyDescent="0.35">
      <c r="U1507" s="87" t="s">
        <v>431</v>
      </c>
      <c r="AA1507" s="91"/>
      <c r="AB1507" s="86"/>
      <c r="AD1507" s="86"/>
    </row>
    <row r="1508" spans="21:30" x14ac:dyDescent="0.35">
      <c r="U1508" s="87" t="s">
        <v>432</v>
      </c>
      <c r="AA1508" s="91"/>
      <c r="AB1508" s="86"/>
      <c r="AD1508" s="86"/>
    </row>
    <row r="1509" spans="21:30" x14ac:dyDescent="0.35">
      <c r="U1509" s="87" t="s">
        <v>433</v>
      </c>
      <c r="AA1509" s="91"/>
      <c r="AB1509" s="86"/>
      <c r="AD1509" s="86"/>
    </row>
    <row r="1510" spans="21:30" x14ac:dyDescent="0.35">
      <c r="U1510" s="87" t="s">
        <v>434</v>
      </c>
      <c r="AA1510" s="91"/>
      <c r="AB1510" s="86"/>
      <c r="AD1510" s="86"/>
    </row>
    <row r="1511" spans="21:30" x14ac:dyDescent="0.35">
      <c r="U1511" s="87" t="s">
        <v>435</v>
      </c>
      <c r="AA1511" s="91"/>
      <c r="AB1511" s="86"/>
      <c r="AD1511" s="86"/>
    </row>
    <row r="1512" spans="21:30" x14ac:dyDescent="0.35">
      <c r="U1512" s="87" t="s">
        <v>436</v>
      </c>
      <c r="AA1512" s="91"/>
      <c r="AB1512" s="86"/>
      <c r="AD1512" s="86"/>
    </row>
    <row r="1513" spans="21:30" x14ac:dyDescent="0.35">
      <c r="U1513" s="87" t="s">
        <v>437</v>
      </c>
      <c r="AA1513" s="91"/>
      <c r="AB1513" s="86"/>
      <c r="AD1513" s="86"/>
    </row>
    <row r="1514" spans="21:30" x14ac:dyDescent="0.35">
      <c r="U1514" s="87" t="s">
        <v>438</v>
      </c>
      <c r="AA1514" s="91"/>
      <c r="AB1514" s="86"/>
      <c r="AD1514" s="86"/>
    </row>
    <row r="1515" spans="21:30" x14ac:dyDescent="0.35">
      <c r="U1515" s="87" t="s">
        <v>439</v>
      </c>
      <c r="AA1515" s="91"/>
      <c r="AB1515" s="86"/>
      <c r="AD1515" s="86"/>
    </row>
    <row r="1516" spans="21:30" x14ac:dyDescent="0.35">
      <c r="U1516" s="87" t="s">
        <v>440</v>
      </c>
      <c r="AA1516" s="91"/>
      <c r="AB1516" s="86"/>
      <c r="AD1516" s="86"/>
    </row>
    <row r="1517" spans="21:30" x14ac:dyDescent="0.35">
      <c r="U1517" s="87" t="s">
        <v>441</v>
      </c>
      <c r="AA1517" s="91"/>
      <c r="AB1517" s="86"/>
      <c r="AD1517" s="86"/>
    </row>
    <row r="1518" spans="21:30" x14ac:dyDescent="0.35">
      <c r="U1518" s="87" t="s">
        <v>442</v>
      </c>
      <c r="AA1518" s="91"/>
      <c r="AB1518" s="86"/>
      <c r="AD1518" s="86"/>
    </row>
    <row r="1519" spans="21:30" x14ac:dyDescent="0.35">
      <c r="U1519" s="87" t="s">
        <v>443</v>
      </c>
      <c r="AA1519" s="91"/>
      <c r="AB1519" s="86"/>
      <c r="AD1519" s="86"/>
    </row>
    <row r="1520" spans="21:30" x14ac:dyDescent="0.35">
      <c r="U1520" s="87" t="s">
        <v>444</v>
      </c>
      <c r="AA1520" s="91"/>
      <c r="AB1520" s="86"/>
      <c r="AD1520" s="86"/>
    </row>
    <row r="1521" spans="21:30" x14ac:dyDescent="0.35">
      <c r="U1521" s="87" t="s">
        <v>445</v>
      </c>
      <c r="AA1521" s="91"/>
      <c r="AB1521" s="86"/>
      <c r="AD1521" s="86"/>
    </row>
    <row r="1522" spans="21:30" x14ac:dyDescent="0.35">
      <c r="U1522" s="87" t="s">
        <v>446</v>
      </c>
      <c r="AA1522" s="91"/>
      <c r="AB1522" s="86"/>
      <c r="AD1522" s="86"/>
    </row>
    <row r="1523" spans="21:30" x14ac:dyDescent="0.35">
      <c r="U1523" s="87" t="s">
        <v>447</v>
      </c>
      <c r="AA1523" s="91"/>
      <c r="AB1523" s="86"/>
      <c r="AD1523" s="86"/>
    </row>
    <row r="1524" spans="21:30" x14ac:dyDescent="0.35">
      <c r="U1524" s="87" t="s">
        <v>448</v>
      </c>
      <c r="AA1524" s="91"/>
      <c r="AB1524" s="86"/>
      <c r="AD1524" s="86"/>
    </row>
    <row r="1525" spans="21:30" x14ac:dyDescent="0.35">
      <c r="U1525" s="87" t="s">
        <v>449</v>
      </c>
      <c r="AA1525" s="91"/>
      <c r="AB1525" s="86"/>
      <c r="AD1525" s="86"/>
    </row>
    <row r="1526" spans="21:30" x14ac:dyDescent="0.35">
      <c r="U1526" s="87" t="s">
        <v>450</v>
      </c>
      <c r="AA1526" s="91"/>
      <c r="AB1526" s="86"/>
      <c r="AD1526" s="86"/>
    </row>
    <row r="1527" spans="21:30" x14ac:dyDescent="0.35">
      <c r="U1527" s="87" t="s">
        <v>451</v>
      </c>
      <c r="AA1527" s="91"/>
      <c r="AB1527" s="86"/>
      <c r="AD1527" s="86"/>
    </row>
    <row r="1528" spans="21:30" x14ac:dyDescent="0.35">
      <c r="U1528" s="87" t="s">
        <v>452</v>
      </c>
      <c r="AA1528" s="91"/>
      <c r="AB1528" s="86"/>
      <c r="AD1528" s="86"/>
    </row>
    <row r="1529" spans="21:30" x14ac:dyDescent="0.35">
      <c r="U1529" s="87" t="s">
        <v>453</v>
      </c>
      <c r="AA1529" s="91"/>
      <c r="AB1529" s="86"/>
      <c r="AD1529" s="86"/>
    </row>
    <row r="1530" spans="21:30" x14ac:dyDescent="0.35">
      <c r="U1530" s="87" t="s">
        <v>454</v>
      </c>
      <c r="AA1530" s="91"/>
      <c r="AB1530" s="86"/>
      <c r="AD1530" s="86"/>
    </row>
    <row r="1531" spans="21:30" x14ac:dyDescent="0.35">
      <c r="U1531" s="87" t="s">
        <v>455</v>
      </c>
      <c r="AA1531" s="91"/>
      <c r="AB1531" s="86"/>
      <c r="AD1531" s="86"/>
    </row>
    <row r="1532" spans="21:30" x14ac:dyDescent="0.35">
      <c r="U1532" s="87" t="s">
        <v>456</v>
      </c>
      <c r="AA1532" s="91"/>
      <c r="AB1532" s="86"/>
      <c r="AD1532" s="86"/>
    </row>
    <row r="1533" spans="21:30" x14ac:dyDescent="0.35">
      <c r="U1533" s="87" t="s">
        <v>457</v>
      </c>
      <c r="AA1533" s="91"/>
      <c r="AB1533" s="86"/>
      <c r="AD1533" s="86"/>
    </row>
    <row r="1534" spans="21:30" x14ac:dyDescent="0.35">
      <c r="U1534" s="87" t="s">
        <v>458</v>
      </c>
      <c r="AA1534" s="91"/>
      <c r="AB1534" s="86"/>
      <c r="AD1534" s="86"/>
    </row>
    <row r="1535" spans="21:30" x14ac:dyDescent="0.35">
      <c r="U1535" s="87" t="s">
        <v>459</v>
      </c>
      <c r="AA1535" s="91"/>
      <c r="AB1535" s="86"/>
      <c r="AD1535" s="86"/>
    </row>
    <row r="1536" spans="21:30" x14ac:dyDescent="0.35">
      <c r="U1536" s="87" t="s">
        <v>460</v>
      </c>
      <c r="AA1536" s="91"/>
      <c r="AB1536" s="86"/>
      <c r="AD1536" s="86"/>
    </row>
    <row r="1537" spans="21:30" x14ac:dyDescent="0.35">
      <c r="U1537" s="87" t="s">
        <v>461</v>
      </c>
      <c r="AA1537" s="91"/>
      <c r="AB1537" s="86"/>
      <c r="AD1537" s="86"/>
    </row>
    <row r="1538" spans="21:30" x14ac:dyDescent="0.35">
      <c r="U1538" s="87" t="s">
        <v>462</v>
      </c>
      <c r="AA1538" s="91"/>
      <c r="AB1538" s="86"/>
      <c r="AD1538" s="86"/>
    </row>
    <row r="1539" spans="21:30" x14ac:dyDescent="0.35">
      <c r="U1539" s="87" t="s">
        <v>463</v>
      </c>
      <c r="AA1539" s="91"/>
      <c r="AB1539" s="86"/>
      <c r="AD1539" s="86"/>
    </row>
    <row r="1540" spans="21:30" x14ac:dyDescent="0.35">
      <c r="U1540" s="87" t="s">
        <v>464</v>
      </c>
      <c r="AA1540" s="91"/>
      <c r="AB1540" s="86"/>
      <c r="AD1540" s="86"/>
    </row>
    <row r="1541" spans="21:30" x14ac:dyDescent="0.35">
      <c r="U1541" s="87" t="s">
        <v>465</v>
      </c>
      <c r="AA1541" s="91"/>
      <c r="AB1541" s="86"/>
      <c r="AD1541" s="86"/>
    </row>
    <row r="1542" spans="21:30" x14ac:dyDescent="0.35">
      <c r="U1542" s="87" t="s">
        <v>466</v>
      </c>
      <c r="AA1542" s="91"/>
      <c r="AB1542" s="86"/>
      <c r="AD1542" s="86"/>
    </row>
    <row r="1543" spans="21:30" x14ac:dyDescent="0.35">
      <c r="U1543" s="87" t="s">
        <v>467</v>
      </c>
      <c r="AA1543" s="91"/>
      <c r="AB1543" s="86"/>
      <c r="AD1543" s="86"/>
    </row>
    <row r="1544" spans="21:30" x14ac:dyDescent="0.35">
      <c r="U1544" s="87" t="s">
        <v>468</v>
      </c>
      <c r="AA1544" s="91"/>
      <c r="AB1544" s="86"/>
      <c r="AD1544" s="86"/>
    </row>
    <row r="1545" spans="21:30" x14ac:dyDescent="0.35">
      <c r="U1545" s="87" t="s">
        <v>469</v>
      </c>
      <c r="AA1545" s="91"/>
      <c r="AB1545" s="86"/>
      <c r="AD1545" s="86"/>
    </row>
    <row r="1546" spans="21:30" x14ac:dyDescent="0.35">
      <c r="U1546" s="87" t="s">
        <v>470</v>
      </c>
      <c r="AA1546" s="91"/>
      <c r="AB1546" s="86"/>
      <c r="AD1546" s="86"/>
    </row>
    <row r="1547" spans="21:30" x14ac:dyDescent="0.35">
      <c r="U1547" s="87" t="s">
        <v>471</v>
      </c>
      <c r="AA1547" s="91"/>
      <c r="AB1547" s="86"/>
      <c r="AD1547" s="86"/>
    </row>
    <row r="1548" spans="21:30" x14ac:dyDescent="0.35">
      <c r="U1548" s="87" t="s">
        <v>472</v>
      </c>
      <c r="AA1548" s="91"/>
      <c r="AB1548" s="86"/>
      <c r="AD1548" s="86"/>
    </row>
    <row r="1549" spans="21:30" x14ac:dyDescent="0.35">
      <c r="U1549" s="87" t="s">
        <v>473</v>
      </c>
      <c r="AA1549" s="91"/>
      <c r="AB1549" s="86"/>
      <c r="AD1549" s="86"/>
    </row>
    <row r="1550" spans="21:30" x14ac:dyDescent="0.35">
      <c r="U1550" s="87" t="s">
        <v>474</v>
      </c>
      <c r="AA1550" s="91"/>
      <c r="AB1550" s="86"/>
      <c r="AD1550" s="86"/>
    </row>
    <row r="1551" spans="21:30" x14ac:dyDescent="0.35">
      <c r="U1551" s="87" t="s">
        <v>475</v>
      </c>
      <c r="AA1551" s="91"/>
      <c r="AB1551" s="86"/>
      <c r="AD1551" s="86"/>
    </row>
    <row r="1552" spans="21:30" x14ac:dyDescent="0.35">
      <c r="U1552" s="87" t="s">
        <v>476</v>
      </c>
      <c r="AA1552" s="91"/>
      <c r="AB1552" s="86"/>
      <c r="AD1552" s="86"/>
    </row>
    <row r="1553" spans="21:30" x14ac:dyDescent="0.35">
      <c r="U1553" s="87" t="s">
        <v>477</v>
      </c>
      <c r="AA1553" s="91"/>
      <c r="AB1553" s="86"/>
      <c r="AD1553" s="86"/>
    </row>
    <row r="1554" spans="21:30" x14ac:dyDescent="0.35">
      <c r="U1554" s="87" t="s">
        <v>478</v>
      </c>
      <c r="AA1554" s="91"/>
      <c r="AB1554" s="86"/>
      <c r="AD1554" s="86"/>
    </row>
    <row r="1555" spans="21:30" x14ac:dyDescent="0.35">
      <c r="U1555" s="87" t="s">
        <v>479</v>
      </c>
      <c r="AA1555" s="91"/>
      <c r="AB1555" s="86"/>
      <c r="AD1555" s="86"/>
    </row>
    <row r="1556" spans="21:30" x14ac:dyDescent="0.35">
      <c r="U1556" s="87" t="s">
        <v>480</v>
      </c>
      <c r="AA1556" s="91"/>
      <c r="AB1556" s="86"/>
      <c r="AD1556" s="86"/>
    </row>
    <row r="1557" spans="21:30" x14ac:dyDescent="0.35">
      <c r="U1557" s="87" t="s">
        <v>481</v>
      </c>
      <c r="AA1557" s="91"/>
      <c r="AB1557" s="86"/>
      <c r="AD1557" s="86"/>
    </row>
    <row r="1558" spans="21:30" x14ac:dyDescent="0.35">
      <c r="U1558" s="87" t="s">
        <v>482</v>
      </c>
      <c r="AA1558" s="91"/>
      <c r="AB1558" s="86"/>
      <c r="AD1558" s="86"/>
    </row>
    <row r="1559" spans="21:30" x14ac:dyDescent="0.35">
      <c r="U1559" s="87" t="s">
        <v>483</v>
      </c>
      <c r="AA1559" s="91"/>
      <c r="AB1559" s="86"/>
      <c r="AD1559" s="86"/>
    </row>
    <row r="1560" spans="21:30" x14ac:dyDescent="0.35">
      <c r="U1560" s="87" t="s">
        <v>484</v>
      </c>
      <c r="AA1560" s="91"/>
      <c r="AB1560" s="86"/>
      <c r="AD1560" s="86"/>
    </row>
    <row r="1561" spans="21:30" x14ac:dyDescent="0.35">
      <c r="U1561" s="87" t="s">
        <v>485</v>
      </c>
      <c r="AA1561" s="91"/>
      <c r="AB1561" s="86"/>
      <c r="AD1561" s="86"/>
    </row>
    <row r="1562" spans="21:30" x14ac:dyDescent="0.35">
      <c r="U1562" s="87" t="s">
        <v>486</v>
      </c>
      <c r="AA1562" s="91"/>
      <c r="AB1562" s="86"/>
      <c r="AD1562" s="86"/>
    </row>
    <row r="1563" spans="21:30" x14ac:dyDescent="0.35">
      <c r="U1563" s="87" t="s">
        <v>487</v>
      </c>
      <c r="AA1563" s="91"/>
      <c r="AB1563" s="86"/>
      <c r="AD1563" s="86"/>
    </row>
    <row r="1564" spans="21:30" x14ac:dyDescent="0.35">
      <c r="U1564" s="87" t="s">
        <v>488</v>
      </c>
      <c r="AA1564" s="91"/>
      <c r="AB1564" s="86"/>
      <c r="AD1564" s="86"/>
    </row>
    <row r="1565" spans="21:30" x14ac:dyDescent="0.35">
      <c r="U1565" s="87" t="s">
        <v>489</v>
      </c>
      <c r="AA1565" s="91"/>
      <c r="AB1565" s="86"/>
      <c r="AD1565" s="86"/>
    </row>
    <row r="1566" spans="21:30" x14ac:dyDescent="0.35">
      <c r="U1566" s="87" t="s">
        <v>490</v>
      </c>
      <c r="AA1566" s="91"/>
      <c r="AB1566" s="86"/>
      <c r="AD1566" s="86"/>
    </row>
    <row r="1567" spans="21:30" x14ac:dyDescent="0.35">
      <c r="U1567" s="87" t="s">
        <v>491</v>
      </c>
      <c r="AA1567" s="91"/>
      <c r="AB1567" s="86"/>
      <c r="AD1567" s="86"/>
    </row>
    <row r="1568" spans="21:30" x14ac:dyDescent="0.35">
      <c r="U1568" s="87" t="s">
        <v>492</v>
      </c>
      <c r="AA1568" s="91"/>
      <c r="AB1568" s="86"/>
      <c r="AD1568" s="86"/>
    </row>
    <row r="1569" spans="21:30" x14ac:dyDescent="0.35">
      <c r="U1569" s="87" t="s">
        <v>493</v>
      </c>
      <c r="AA1569" s="91"/>
      <c r="AB1569" s="86"/>
      <c r="AD1569" s="86"/>
    </row>
    <row r="1570" spans="21:30" x14ac:dyDescent="0.35">
      <c r="U1570" s="87" t="s">
        <v>494</v>
      </c>
      <c r="AA1570" s="91"/>
      <c r="AB1570" s="86"/>
      <c r="AD1570" s="86"/>
    </row>
    <row r="1571" spans="21:30" x14ac:dyDescent="0.35">
      <c r="U1571" s="87" t="s">
        <v>495</v>
      </c>
      <c r="AA1571" s="91"/>
      <c r="AB1571" s="86"/>
      <c r="AD1571" s="86"/>
    </row>
    <row r="1572" spans="21:30" x14ac:dyDescent="0.35">
      <c r="U1572" s="87" t="s">
        <v>496</v>
      </c>
      <c r="AA1572" s="91"/>
      <c r="AB1572" s="86"/>
      <c r="AD1572" s="86"/>
    </row>
    <row r="1573" spans="21:30" x14ac:dyDescent="0.35">
      <c r="U1573" s="87" t="s">
        <v>497</v>
      </c>
      <c r="AA1573" s="91"/>
      <c r="AB1573" s="86"/>
      <c r="AD1573" s="86"/>
    </row>
    <row r="1574" spans="21:30" x14ac:dyDescent="0.35">
      <c r="U1574" s="87" t="s">
        <v>498</v>
      </c>
      <c r="AA1574" s="91"/>
      <c r="AB1574" s="86"/>
      <c r="AD1574" s="86"/>
    </row>
    <row r="1575" spans="21:30" x14ac:dyDescent="0.35">
      <c r="U1575" s="87" t="s">
        <v>499</v>
      </c>
      <c r="AA1575" s="91"/>
      <c r="AB1575" s="86"/>
      <c r="AD1575" s="86"/>
    </row>
    <row r="1576" spans="21:30" x14ac:dyDescent="0.35">
      <c r="U1576" s="87" t="s">
        <v>500</v>
      </c>
      <c r="AA1576" s="91"/>
      <c r="AB1576" s="86"/>
      <c r="AD1576" s="86"/>
    </row>
    <row r="1577" spans="21:30" x14ac:dyDescent="0.35">
      <c r="U1577" s="87" t="s">
        <v>501</v>
      </c>
      <c r="AA1577" s="91"/>
      <c r="AB1577" s="86"/>
      <c r="AD1577" s="86"/>
    </row>
    <row r="1578" spans="21:30" x14ac:dyDescent="0.35">
      <c r="U1578" s="87" t="s">
        <v>502</v>
      </c>
      <c r="AA1578" s="91"/>
      <c r="AB1578" s="86"/>
      <c r="AD1578" s="86"/>
    </row>
    <row r="1579" spans="21:30" x14ac:dyDescent="0.35">
      <c r="U1579" s="87" t="s">
        <v>503</v>
      </c>
      <c r="AA1579" s="91"/>
      <c r="AB1579" s="86"/>
      <c r="AD1579" s="86"/>
    </row>
    <row r="1580" spans="21:30" x14ac:dyDescent="0.35">
      <c r="U1580" s="87" t="s">
        <v>504</v>
      </c>
      <c r="AA1580" s="91"/>
      <c r="AB1580" s="86"/>
      <c r="AD1580" s="86"/>
    </row>
    <row r="1581" spans="21:30" x14ac:dyDescent="0.35">
      <c r="U1581" s="87" t="s">
        <v>505</v>
      </c>
      <c r="AA1581" s="91"/>
      <c r="AB1581" s="86"/>
      <c r="AD1581" s="86"/>
    </row>
    <row r="1582" spans="21:30" x14ac:dyDescent="0.35">
      <c r="U1582" s="87" t="s">
        <v>506</v>
      </c>
      <c r="AA1582" s="91"/>
      <c r="AB1582" s="86"/>
      <c r="AD1582" s="86"/>
    </row>
    <row r="1583" spans="21:30" x14ac:dyDescent="0.35">
      <c r="U1583" s="87" t="s">
        <v>507</v>
      </c>
      <c r="AA1583" s="91"/>
      <c r="AB1583" s="86"/>
      <c r="AD1583" s="86"/>
    </row>
    <row r="1584" spans="21:30" x14ac:dyDescent="0.35">
      <c r="U1584" s="87" t="s">
        <v>508</v>
      </c>
      <c r="AA1584" s="91"/>
      <c r="AB1584" s="86"/>
      <c r="AD1584" s="86"/>
    </row>
    <row r="1585" spans="21:30" x14ac:dyDescent="0.35">
      <c r="U1585" s="87" t="s">
        <v>509</v>
      </c>
      <c r="AA1585" s="91"/>
      <c r="AB1585" s="86"/>
      <c r="AD1585" s="86"/>
    </row>
    <row r="1586" spans="21:30" x14ac:dyDescent="0.35">
      <c r="U1586" s="87" t="s">
        <v>510</v>
      </c>
      <c r="AA1586" s="91"/>
      <c r="AB1586" s="86"/>
      <c r="AD1586" s="86"/>
    </row>
    <row r="1587" spans="21:30" x14ac:dyDescent="0.35">
      <c r="U1587" s="87" t="s">
        <v>511</v>
      </c>
      <c r="AA1587" s="91"/>
      <c r="AB1587" s="86"/>
      <c r="AD1587" s="86"/>
    </row>
    <row r="1588" spans="21:30" x14ac:dyDescent="0.35">
      <c r="U1588" s="87" t="s">
        <v>512</v>
      </c>
      <c r="AA1588" s="91"/>
      <c r="AB1588" s="86"/>
      <c r="AD1588" s="86"/>
    </row>
    <row r="1589" spans="21:30" x14ac:dyDescent="0.35">
      <c r="U1589" s="87" t="s">
        <v>513</v>
      </c>
      <c r="AA1589" s="91"/>
      <c r="AB1589" s="86"/>
      <c r="AD1589" s="86"/>
    </row>
    <row r="1590" spans="21:30" x14ac:dyDescent="0.35">
      <c r="U1590" s="87" t="s">
        <v>514</v>
      </c>
      <c r="AA1590" s="91"/>
      <c r="AB1590" s="86"/>
      <c r="AD1590" s="86"/>
    </row>
    <row r="1591" spans="21:30" x14ac:dyDescent="0.35">
      <c r="U1591" s="87" t="s">
        <v>515</v>
      </c>
      <c r="AA1591" s="91"/>
      <c r="AB1591" s="86"/>
      <c r="AD1591" s="86"/>
    </row>
    <row r="1592" spans="21:30" x14ac:dyDescent="0.35">
      <c r="U1592" s="87" t="s">
        <v>516</v>
      </c>
      <c r="AA1592" s="91"/>
      <c r="AB1592" s="86"/>
      <c r="AD1592" s="86"/>
    </row>
    <row r="1593" spans="21:30" x14ac:dyDescent="0.35">
      <c r="U1593" s="87" t="s">
        <v>517</v>
      </c>
      <c r="AA1593" s="91"/>
      <c r="AB1593" s="86"/>
      <c r="AD1593" s="86"/>
    </row>
    <row r="1594" spans="21:30" x14ac:dyDescent="0.35">
      <c r="U1594" s="87" t="s">
        <v>518</v>
      </c>
      <c r="AA1594" s="91"/>
      <c r="AB1594" s="86"/>
      <c r="AD1594" s="86"/>
    </row>
    <row r="1595" spans="21:30" x14ac:dyDescent="0.35">
      <c r="U1595" s="87" t="s">
        <v>519</v>
      </c>
      <c r="AA1595" s="91"/>
      <c r="AB1595" s="86"/>
      <c r="AD1595" s="86"/>
    </row>
    <row r="1596" spans="21:30" x14ac:dyDescent="0.35">
      <c r="U1596" s="87" t="s">
        <v>520</v>
      </c>
      <c r="AA1596" s="91"/>
      <c r="AB1596" s="86"/>
      <c r="AD1596" s="86"/>
    </row>
    <row r="1597" spans="21:30" x14ac:dyDescent="0.35">
      <c r="U1597" s="87" t="s">
        <v>521</v>
      </c>
      <c r="AA1597" s="91"/>
      <c r="AB1597" s="86"/>
      <c r="AD1597" s="86"/>
    </row>
    <row r="1598" spans="21:30" x14ac:dyDescent="0.35">
      <c r="U1598" s="87" t="s">
        <v>522</v>
      </c>
      <c r="AA1598" s="91"/>
      <c r="AB1598" s="86"/>
      <c r="AD1598" s="86"/>
    </row>
    <row r="1599" spans="21:30" x14ac:dyDescent="0.35">
      <c r="U1599" s="87" t="s">
        <v>523</v>
      </c>
      <c r="AA1599" s="91"/>
      <c r="AB1599" s="86"/>
      <c r="AD1599" s="86"/>
    </row>
  </sheetData>
  <mergeCells count="2">
    <mergeCell ref="C2:K3"/>
    <mergeCell ref="B2:B3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C2F3-BE52-4167-8C37-F3D70C7442D2}">
  <sheetPr>
    <tabColor rgb="FF002060"/>
  </sheetPr>
  <dimension ref="B1:E14"/>
  <sheetViews>
    <sheetView workbookViewId="0">
      <selection activeCell="E25" sqref="E25"/>
    </sheetView>
  </sheetViews>
  <sheetFormatPr defaultColWidth="8.7265625" defaultRowHeight="14" x14ac:dyDescent="0.3"/>
  <cols>
    <col min="1" max="1" width="1.453125" style="123" customWidth="1"/>
    <col min="2" max="2" width="38.81640625" style="123" customWidth="1"/>
    <col min="3" max="3" width="22.81640625" style="123" customWidth="1"/>
    <col min="4" max="4" width="8.7265625" style="123"/>
    <col min="5" max="5" width="16.26953125" style="123" customWidth="1"/>
    <col min="6" max="16384" width="8.7265625" style="123"/>
  </cols>
  <sheetData>
    <row r="1" spans="2:5" ht="5.5" customHeight="1" x14ac:dyDescent="0.3"/>
    <row r="2" spans="2:5" x14ac:dyDescent="0.3">
      <c r="B2" s="329" t="s">
        <v>588</v>
      </c>
      <c r="C2" s="330"/>
      <c r="D2" s="330"/>
      <c r="E2" s="331"/>
    </row>
    <row r="3" spans="2:5" ht="5.5" customHeight="1" thickBot="1" x14ac:dyDescent="0.35">
      <c r="B3" s="201"/>
    </row>
    <row r="4" spans="2:5" ht="14.5" thickBot="1" x14ac:dyDescent="0.35">
      <c r="B4" s="101" t="s">
        <v>1</v>
      </c>
      <c r="C4" s="102" t="s">
        <v>189</v>
      </c>
    </row>
    <row r="5" spans="2:5" ht="17" thickBot="1" x14ac:dyDescent="0.35">
      <c r="B5" s="103" t="s">
        <v>582</v>
      </c>
      <c r="C5" s="104">
        <v>531</v>
      </c>
    </row>
    <row r="6" spans="2:5" ht="14.5" thickBot="1" x14ac:dyDescent="0.35">
      <c r="B6" s="103" t="s">
        <v>579</v>
      </c>
      <c r="C6" s="104">
        <v>482</v>
      </c>
    </row>
    <row r="7" spans="2:5" ht="14.5" thickBot="1" x14ac:dyDescent="0.35">
      <c r="B7" s="103" t="s">
        <v>564</v>
      </c>
      <c r="C7" s="104">
        <v>128</v>
      </c>
    </row>
    <row r="8" spans="2:5" ht="14.5" thickBot="1" x14ac:dyDescent="0.35">
      <c r="B8" s="103" t="s">
        <v>580</v>
      </c>
      <c r="C8" s="104">
        <v>79</v>
      </c>
    </row>
    <row r="9" spans="2:5" ht="14.5" thickBot="1" x14ac:dyDescent="0.35">
      <c r="B9" s="103" t="s">
        <v>565</v>
      </c>
      <c r="C9" s="104">
        <v>-70</v>
      </c>
    </row>
    <row r="10" spans="2:5" ht="14.5" thickBot="1" x14ac:dyDescent="0.35">
      <c r="B10" s="103" t="s">
        <v>581</v>
      </c>
      <c r="C10" s="104">
        <v>9</v>
      </c>
    </row>
    <row r="11" spans="2:5" ht="17" thickBot="1" x14ac:dyDescent="0.35">
      <c r="B11" s="103" t="s">
        <v>583</v>
      </c>
      <c r="C11" s="104">
        <v>426</v>
      </c>
    </row>
    <row r="12" spans="2:5" ht="14.5" thickBot="1" x14ac:dyDescent="0.35">
      <c r="B12" s="103" t="s">
        <v>566</v>
      </c>
      <c r="C12" s="104">
        <v>395</v>
      </c>
    </row>
    <row r="13" spans="2:5" ht="14.5" thickBot="1" x14ac:dyDescent="0.35">
      <c r="B13" s="103" t="s">
        <v>567</v>
      </c>
      <c r="C13" s="104">
        <v>103</v>
      </c>
    </row>
    <row r="14" spans="2:5" ht="14.5" thickBot="1" x14ac:dyDescent="0.35">
      <c r="B14" s="105" t="s">
        <v>568</v>
      </c>
      <c r="C14" s="106">
        <v>71</v>
      </c>
    </row>
  </sheetData>
  <mergeCells count="1"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50A2-E0CD-48CE-87AE-D773D1FEDC40}">
  <sheetPr>
    <tabColor rgb="FF002060"/>
  </sheetPr>
  <dimension ref="B1:AA38"/>
  <sheetViews>
    <sheetView showGridLines="0" zoomScaleNormal="100" workbookViewId="0">
      <selection activeCell="L38" sqref="L38"/>
    </sheetView>
  </sheetViews>
  <sheetFormatPr defaultColWidth="9.1796875" defaultRowHeight="14" x14ac:dyDescent="0.3"/>
  <cols>
    <col min="1" max="1" width="1.26953125" style="203" customWidth="1"/>
    <col min="2" max="2" width="21.26953125" style="202" customWidth="1"/>
    <col min="3" max="4" width="12.54296875" style="202" hidden="1" customWidth="1"/>
    <col min="5" max="13" width="12.54296875" style="202" customWidth="1"/>
    <col min="14" max="16" width="12.7265625" style="203" customWidth="1"/>
    <col min="17" max="21" width="9.1796875" style="203"/>
    <col min="22" max="22" width="16.7265625" style="203" bestFit="1" customWidth="1"/>
    <col min="23" max="23" width="16.7265625" style="203" customWidth="1"/>
    <col min="24" max="16384" width="9.1796875" style="203"/>
  </cols>
  <sheetData>
    <row r="1" spans="2:27" ht="3" customHeight="1" x14ac:dyDescent="0.3"/>
    <row r="2" spans="2:27" ht="14.15" customHeight="1" x14ac:dyDescent="0.3">
      <c r="B2" s="332" t="s">
        <v>589</v>
      </c>
      <c r="C2" s="333"/>
      <c r="D2" s="333"/>
      <c r="E2" s="333"/>
      <c r="F2" s="333"/>
      <c r="G2" s="333"/>
      <c r="H2" s="333"/>
      <c r="I2" s="333"/>
      <c r="J2" s="333"/>
      <c r="M2" s="204"/>
    </row>
    <row r="3" spans="2:27" ht="5.15" customHeight="1" x14ac:dyDescent="0.3">
      <c r="B3" s="205"/>
      <c r="M3" s="204"/>
    </row>
    <row r="4" spans="2:27" ht="14.5" x14ac:dyDescent="0.35">
      <c r="B4" s="206" t="s">
        <v>563</v>
      </c>
      <c r="M4" s="204"/>
    </row>
    <row r="5" spans="2:27" ht="1.5" customHeight="1" x14ac:dyDescent="0.3"/>
    <row r="6" spans="2:27" s="209" customFormat="1" ht="45" hidden="1" customHeight="1" x14ac:dyDescent="0.3">
      <c r="B6" s="207" t="s">
        <v>527</v>
      </c>
      <c r="C6" s="334" t="s">
        <v>528</v>
      </c>
      <c r="D6" s="334"/>
      <c r="E6" s="334" t="s">
        <v>529</v>
      </c>
      <c r="F6" s="334"/>
      <c r="G6" s="334" t="s">
        <v>215</v>
      </c>
      <c r="H6" s="334"/>
      <c r="I6" s="334" t="s">
        <v>216</v>
      </c>
      <c r="J6" s="334"/>
      <c r="K6" s="334" t="s">
        <v>217</v>
      </c>
      <c r="L6" s="335"/>
      <c r="M6" s="334" t="s">
        <v>59</v>
      </c>
      <c r="N6" s="335"/>
      <c r="O6" s="336" t="s">
        <v>99</v>
      </c>
      <c r="P6" s="337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</row>
    <row r="7" spans="2:27" s="209" customFormat="1" ht="39.75" hidden="1" customHeight="1" x14ac:dyDescent="0.3">
      <c r="B7" s="207" t="s">
        <v>530</v>
      </c>
      <c r="C7" s="207" t="s">
        <v>14</v>
      </c>
      <c r="D7" s="207" t="s">
        <v>531</v>
      </c>
      <c r="E7" s="207" t="s">
        <v>14</v>
      </c>
      <c r="F7" s="207" t="s">
        <v>531</v>
      </c>
      <c r="G7" s="207" t="s">
        <v>14</v>
      </c>
      <c r="H7" s="207" t="s">
        <v>531</v>
      </c>
      <c r="I7" s="207" t="s">
        <v>14</v>
      </c>
      <c r="J7" s="207" t="s">
        <v>531</v>
      </c>
      <c r="K7" s="207" t="s">
        <v>14</v>
      </c>
      <c r="L7" s="210" t="s">
        <v>531</v>
      </c>
      <c r="M7" s="207" t="s">
        <v>14</v>
      </c>
      <c r="N7" s="210" t="s">
        <v>531</v>
      </c>
      <c r="O7" s="211" t="s">
        <v>14</v>
      </c>
      <c r="P7" s="212" t="s">
        <v>531</v>
      </c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</row>
    <row r="8" spans="2:27" ht="14.5" hidden="1" x14ac:dyDescent="0.35">
      <c r="B8" s="213" t="s">
        <v>68</v>
      </c>
      <c r="C8" s="214">
        <v>28.1</v>
      </c>
      <c r="D8" s="214">
        <v>29</v>
      </c>
      <c r="E8" s="214">
        <v>29.3</v>
      </c>
      <c r="F8" s="214">
        <v>29.3</v>
      </c>
      <c r="G8" s="214">
        <v>27.7</v>
      </c>
      <c r="H8" s="214">
        <v>29.6</v>
      </c>
      <c r="I8" s="214">
        <v>29.261287289181826</v>
      </c>
      <c r="J8" s="214">
        <v>29.663917269162713</v>
      </c>
      <c r="K8" s="214">
        <v>32.036170623818172</v>
      </c>
      <c r="L8" s="215">
        <v>30.645244299430921</v>
      </c>
      <c r="M8" s="214">
        <v>28.70757298327274</v>
      </c>
      <c r="N8" s="215">
        <v>30.01988641477547</v>
      </c>
      <c r="O8" s="216">
        <v>30.695935328272729</v>
      </c>
      <c r="P8" s="217">
        <v>30.935926256769079</v>
      </c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</row>
    <row r="9" spans="2:27" ht="14.5" hidden="1" x14ac:dyDescent="0.35">
      <c r="B9" s="213" t="s">
        <v>532</v>
      </c>
      <c r="C9" s="214">
        <v>5.0999999999999996</v>
      </c>
      <c r="D9" s="214">
        <v>5.2</v>
      </c>
      <c r="E9" s="214">
        <v>4.9000000000000004</v>
      </c>
      <c r="F9" s="214">
        <v>4.9000000000000004</v>
      </c>
      <c r="G9" s="214">
        <v>4.5999999999999996</v>
      </c>
      <c r="H9" s="214">
        <v>4.7</v>
      </c>
      <c r="I9" s="214">
        <v>5.021477835269855</v>
      </c>
      <c r="J9" s="214">
        <v>5.0309622336357549</v>
      </c>
      <c r="K9" s="214">
        <v>4.8389448085065636</v>
      </c>
      <c r="L9" s="215">
        <v>4.7957154393728993</v>
      </c>
      <c r="M9" s="214">
        <v>4.4453869784882922</v>
      </c>
      <c r="N9" s="215">
        <v>4.4883720292352374</v>
      </c>
      <c r="O9" s="216">
        <v>4.4821005567379322</v>
      </c>
      <c r="P9" s="217">
        <v>4.4977794480752786</v>
      </c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</row>
    <row r="10" spans="2:27" ht="14.5" hidden="1" x14ac:dyDescent="0.35">
      <c r="B10" s="213" t="s">
        <v>69</v>
      </c>
      <c r="C10" s="214">
        <v>2.9</v>
      </c>
      <c r="D10" s="214">
        <v>2.9</v>
      </c>
      <c r="E10" s="214">
        <v>2.9</v>
      </c>
      <c r="F10" s="214">
        <v>2.9</v>
      </c>
      <c r="G10" s="214">
        <v>2.6</v>
      </c>
      <c r="H10" s="214">
        <v>2.6</v>
      </c>
      <c r="I10" s="214">
        <v>1.6207274899999995</v>
      </c>
      <c r="J10" s="214">
        <v>1.6207274899999995</v>
      </c>
      <c r="K10" s="214">
        <v>1.8400999999999998</v>
      </c>
      <c r="L10" s="215">
        <v>1.8400999999999998</v>
      </c>
      <c r="M10" s="214">
        <v>2.1045000000000007</v>
      </c>
      <c r="N10" s="215">
        <v>2.1045000000000007</v>
      </c>
      <c r="O10" s="216">
        <v>2.6357849999999994</v>
      </c>
      <c r="P10" s="217">
        <v>2.6357849999999994</v>
      </c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</row>
    <row r="11" spans="2:27" ht="14.5" hidden="1" x14ac:dyDescent="0.35">
      <c r="B11" s="213" t="s">
        <v>533</v>
      </c>
      <c r="C11" s="214">
        <v>7.9</v>
      </c>
      <c r="D11" s="214">
        <v>7.9</v>
      </c>
      <c r="E11" s="214">
        <v>8.6999999999999993</v>
      </c>
      <c r="F11" s="214">
        <v>8.6999999999999993</v>
      </c>
      <c r="G11" s="214">
        <v>10.4</v>
      </c>
      <c r="H11" s="214">
        <v>10.4</v>
      </c>
      <c r="I11" s="214">
        <v>13.757741730638005</v>
      </c>
      <c r="J11" s="214">
        <v>13.768024260446001</v>
      </c>
      <c r="K11" s="214">
        <v>12.814215478015997</v>
      </c>
      <c r="L11" s="215">
        <v>12.804341896058995</v>
      </c>
      <c r="M11" s="214">
        <v>12.324996945972996</v>
      </c>
      <c r="N11" s="215">
        <v>12.331759748404007</v>
      </c>
      <c r="O11" s="216">
        <v>10.616374298434408</v>
      </c>
      <c r="P11" s="217">
        <v>10.625920040048404</v>
      </c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</row>
    <row r="12" spans="2:27" s="223" customFormat="1" hidden="1" x14ac:dyDescent="0.3">
      <c r="B12" s="218" t="s">
        <v>534</v>
      </c>
      <c r="C12" s="219">
        <v>44.2</v>
      </c>
      <c r="D12" s="219">
        <v>45.1</v>
      </c>
      <c r="E12" s="219">
        <v>45.9</v>
      </c>
      <c r="F12" s="219">
        <v>46</v>
      </c>
      <c r="G12" s="219">
        <v>45.5</v>
      </c>
      <c r="H12" s="219">
        <v>47.5</v>
      </c>
      <c r="I12" s="219">
        <v>49.873529272998731</v>
      </c>
      <c r="J12" s="219">
        <v>50.295926181153597</v>
      </c>
      <c r="K12" s="219">
        <v>51.529430910340729</v>
      </c>
      <c r="L12" s="220">
        <v>50.085401634862812</v>
      </c>
      <c r="M12" s="219">
        <v>47.582456907734034</v>
      </c>
      <c r="N12" s="220">
        <v>49.115445640323777</v>
      </c>
      <c r="O12" s="221">
        <v>48.430195183445065</v>
      </c>
      <c r="P12" s="222">
        <v>48.938930362801877</v>
      </c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</row>
    <row r="13" spans="2:27" ht="14.5" hidden="1" x14ac:dyDescent="0.35">
      <c r="B13" s="213" t="s">
        <v>535</v>
      </c>
      <c r="C13" s="214">
        <v>0.6</v>
      </c>
      <c r="D13" s="214">
        <v>0.6</v>
      </c>
      <c r="E13" s="214">
        <v>1.5</v>
      </c>
      <c r="F13" s="214">
        <v>1.5</v>
      </c>
      <c r="G13" s="214">
        <v>2.7</v>
      </c>
      <c r="H13" s="214">
        <v>2.7</v>
      </c>
      <c r="I13" s="214">
        <v>0.76976415399999998</v>
      </c>
      <c r="J13" s="214">
        <v>0.76976415399999998</v>
      </c>
      <c r="K13" s="214">
        <v>0.66757999999999984</v>
      </c>
      <c r="L13" s="215">
        <v>0.66757999999999984</v>
      </c>
      <c r="M13" s="214">
        <v>3.4800000000000018E-2</v>
      </c>
      <c r="N13" s="215">
        <v>3.4800000000000018E-2</v>
      </c>
      <c r="O13" s="216">
        <v>0.46075400000000011</v>
      </c>
      <c r="P13" s="217">
        <v>0.46075400000000011</v>
      </c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</row>
    <row r="14" spans="2:27" ht="14.5" hidden="1" x14ac:dyDescent="0.35">
      <c r="B14" s="213" t="s">
        <v>536</v>
      </c>
      <c r="C14" s="214">
        <v>1.8</v>
      </c>
      <c r="D14" s="214">
        <v>1.8</v>
      </c>
      <c r="E14" s="214">
        <v>0.9</v>
      </c>
      <c r="F14" s="214">
        <v>0.9</v>
      </c>
      <c r="G14" s="214">
        <v>1.2</v>
      </c>
      <c r="H14" s="214">
        <v>1.2</v>
      </c>
      <c r="I14" s="214">
        <v>1.8329162999999993</v>
      </c>
      <c r="J14" s="214">
        <v>1.8329162999999993</v>
      </c>
      <c r="K14" s="214">
        <v>2.2660000000000005</v>
      </c>
      <c r="L14" s="215">
        <v>2.2660000000000005</v>
      </c>
      <c r="M14" s="214">
        <v>1.5340000000000003</v>
      </c>
      <c r="N14" s="215">
        <v>1.5340000000000003</v>
      </c>
      <c r="O14" s="216">
        <v>1.3599390000000005</v>
      </c>
      <c r="P14" s="217">
        <v>1.3599390000000005</v>
      </c>
      <c r="Q14" s="223"/>
      <c r="R14" s="223"/>
      <c r="S14" s="223"/>
      <c r="T14" s="223"/>
      <c r="U14" s="223"/>
      <c r="V14" s="208"/>
      <c r="W14" s="208"/>
      <c r="X14" s="208"/>
      <c r="Y14" s="208"/>
      <c r="Z14" s="208"/>
      <c r="AA14" s="208"/>
    </row>
    <row r="15" spans="2:27" s="223" customFormat="1" ht="14.5" hidden="1" thickBot="1" x14ac:dyDescent="0.35">
      <c r="B15" s="218" t="s">
        <v>537</v>
      </c>
      <c r="C15" s="219">
        <v>46.6</v>
      </c>
      <c r="D15" s="219">
        <v>47.5</v>
      </c>
      <c r="E15" s="219">
        <v>48.3</v>
      </c>
      <c r="F15" s="219">
        <v>48.3</v>
      </c>
      <c r="G15" s="219">
        <v>49.4</v>
      </c>
      <c r="H15" s="219">
        <v>51.4</v>
      </c>
      <c r="I15" s="219">
        <v>52.476209726998732</v>
      </c>
      <c r="J15" s="219">
        <v>52.898606635153598</v>
      </c>
      <c r="K15" s="219">
        <v>54.717859278249819</v>
      </c>
      <c r="L15" s="220">
        <v>53.273830002771902</v>
      </c>
      <c r="M15" s="219">
        <v>49.440829314734032</v>
      </c>
      <c r="N15" s="220">
        <v>50.684245640323773</v>
      </c>
      <c r="O15" s="224">
        <v>50.540460590445065</v>
      </c>
      <c r="P15" s="225">
        <v>50.759623362801875</v>
      </c>
      <c r="Q15" s="203"/>
      <c r="R15" s="203"/>
      <c r="S15" s="203"/>
      <c r="T15" s="203"/>
      <c r="U15" s="203"/>
      <c r="V15" s="208"/>
      <c r="W15" s="208"/>
      <c r="X15" s="208"/>
      <c r="Y15" s="208"/>
      <c r="Z15" s="208"/>
      <c r="AA15" s="208"/>
    </row>
    <row r="16" spans="2:27" hidden="1" x14ac:dyDescent="0.3"/>
    <row r="17" spans="2:12" s="203" customFormat="1" ht="45" hidden="1" customHeight="1" x14ac:dyDescent="0.3">
      <c r="B17" s="226" t="s">
        <v>550</v>
      </c>
      <c r="C17" s="227" t="s">
        <v>551</v>
      </c>
      <c r="D17" s="227" t="s">
        <v>552</v>
      </c>
      <c r="E17" s="227" t="s">
        <v>553</v>
      </c>
      <c r="F17" s="227" t="s">
        <v>554</v>
      </c>
      <c r="G17" s="228" t="s">
        <v>555</v>
      </c>
      <c r="H17" s="228" t="s">
        <v>556</v>
      </c>
      <c r="I17" s="228" t="s">
        <v>557</v>
      </c>
      <c r="J17" s="227" t="s">
        <v>558</v>
      </c>
    </row>
    <row r="18" spans="2:12" s="203" customFormat="1" x14ac:dyDescent="0.3">
      <c r="B18" s="229" t="s">
        <v>538</v>
      </c>
      <c r="C18" s="230" t="s">
        <v>528</v>
      </c>
      <c r="D18" s="230" t="s">
        <v>529</v>
      </c>
      <c r="E18" s="253" t="s">
        <v>215</v>
      </c>
      <c r="F18" s="253" t="s">
        <v>216</v>
      </c>
      <c r="G18" s="253" t="s">
        <v>217</v>
      </c>
      <c r="H18" s="253" t="s">
        <v>59</v>
      </c>
      <c r="I18" s="253" t="s">
        <v>99</v>
      </c>
      <c r="J18" s="254" t="s">
        <v>166</v>
      </c>
    </row>
    <row r="19" spans="2:12" s="203" customFormat="1" ht="28" x14ac:dyDescent="0.3">
      <c r="B19" s="229" t="s">
        <v>530</v>
      </c>
      <c r="C19" s="230" t="s">
        <v>559</v>
      </c>
      <c r="D19" s="230" t="s">
        <v>559</v>
      </c>
      <c r="E19" s="253" t="s">
        <v>559</v>
      </c>
      <c r="F19" s="253" t="s">
        <v>559</v>
      </c>
      <c r="G19" s="253" t="s">
        <v>559</v>
      </c>
      <c r="H19" s="253" t="s">
        <v>559</v>
      </c>
      <c r="I19" s="253" t="s">
        <v>559</v>
      </c>
      <c r="J19" s="254" t="s">
        <v>1</v>
      </c>
    </row>
    <row r="20" spans="2:12" s="203" customFormat="1" x14ac:dyDescent="0.3">
      <c r="B20" s="231" t="s">
        <v>68</v>
      </c>
      <c r="C20" s="232">
        <f>D8</f>
        <v>29</v>
      </c>
      <c r="D20" s="232">
        <f>F8</f>
        <v>29.3</v>
      </c>
      <c r="E20" s="255">
        <f>H8</f>
        <v>29.6</v>
      </c>
      <c r="F20" s="255">
        <f>J8</f>
        <v>29.663917269162713</v>
      </c>
      <c r="G20" s="255">
        <f>L8</f>
        <v>30.645244299430921</v>
      </c>
      <c r="H20" s="255">
        <f>N8</f>
        <v>30.01988641477547</v>
      </c>
      <c r="I20" s="255">
        <f>P8</f>
        <v>30.935926256769079</v>
      </c>
      <c r="J20" s="256">
        <v>29.671149588027266</v>
      </c>
      <c r="L20" s="202"/>
    </row>
    <row r="21" spans="2:12" s="203" customFormat="1" x14ac:dyDescent="0.3">
      <c r="B21" s="231" t="s">
        <v>539</v>
      </c>
      <c r="C21" s="232">
        <f>D9</f>
        <v>5.2</v>
      </c>
      <c r="D21" s="232">
        <f>F9</f>
        <v>4.9000000000000004</v>
      </c>
      <c r="E21" s="255">
        <f>H9</f>
        <v>4.7</v>
      </c>
      <c r="F21" s="255">
        <f>J9</f>
        <v>5.0309622336357549</v>
      </c>
      <c r="G21" s="255">
        <f>L9</f>
        <v>4.7957154393728993</v>
      </c>
      <c r="H21" s="255">
        <f>N9</f>
        <v>4.4883720292352374</v>
      </c>
      <c r="I21" s="255">
        <f>P9</f>
        <v>4.4977794480752786</v>
      </c>
      <c r="J21" s="256">
        <v>4.4925120175250006</v>
      </c>
      <c r="K21" s="202"/>
      <c r="L21" s="233"/>
    </row>
    <row r="22" spans="2:12" s="203" customFormat="1" x14ac:dyDescent="0.3">
      <c r="B22" s="231" t="s">
        <v>70</v>
      </c>
      <c r="C22" s="232">
        <f>D11</f>
        <v>7.9</v>
      </c>
      <c r="D22" s="232">
        <f>F11</f>
        <v>8.6999999999999993</v>
      </c>
      <c r="E22" s="255">
        <f>H11</f>
        <v>10.4</v>
      </c>
      <c r="F22" s="255">
        <f>J11</f>
        <v>13.768024260446001</v>
      </c>
      <c r="G22" s="255">
        <f>L11</f>
        <v>12.804341896058995</v>
      </c>
      <c r="H22" s="255">
        <f>N11</f>
        <v>12.331759748404007</v>
      </c>
      <c r="I22" s="255">
        <f>P11</f>
        <v>10.625920040048404</v>
      </c>
      <c r="J22" s="256">
        <v>11.007382326268363</v>
      </c>
    </row>
    <row r="23" spans="2:12" s="203" customFormat="1" x14ac:dyDescent="0.3">
      <c r="B23" s="231" t="s">
        <v>69</v>
      </c>
      <c r="C23" s="232">
        <f>D10</f>
        <v>2.9</v>
      </c>
      <c r="D23" s="232">
        <f>F10</f>
        <v>2.9</v>
      </c>
      <c r="E23" s="255">
        <f>H10</f>
        <v>2.6</v>
      </c>
      <c r="F23" s="255">
        <f>J10</f>
        <v>1.6207274899999995</v>
      </c>
      <c r="G23" s="255">
        <f>L10</f>
        <v>1.8400999999999998</v>
      </c>
      <c r="H23" s="255">
        <f>N10</f>
        <v>2.1045000000000007</v>
      </c>
      <c r="I23" s="255">
        <f>P10</f>
        <v>2.6357849999999994</v>
      </c>
      <c r="J23" s="256">
        <v>3.2094525004554559</v>
      </c>
    </row>
    <row r="24" spans="2:12" s="203" customFormat="1" x14ac:dyDescent="0.3">
      <c r="B24" s="231" t="s">
        <v>593</v>
      </c>
      <c r="C24" s="232">
        <f>D13</f>
        <v>0.6</v>
      </c>
      <c r="D24" s="232">
        <f>F13</f>
        <v>1.5</v>
      </c>
      <c r="E24" s="255">
        <f>H13</f>
        <v>2.7</v>
      </c>
      <c r="F24" s="255">
        <f>J13</f>
        <v>0.76976415399999998</v>
      </c>
      <c r="G24" s="255">
        <f>L13</f>
        <v>0.66757999999999984</v>
      </c>
      <c r="H24" s="255">
        <f>N13</f>
        <v>3.4800000000000018E-2</v>
      </c>
      <c r="I24" s="255">
        <f>P13</f>
        <v>0.46075400000000011</v>
      </c>
      <c r="J24" s="256">
        <v>0.48402000000000006</v>
      </c>
    </row>
    <row r="25" spans="2:12" s="203" customFormat="1" x14ac:dyDescent="0.3">
      <c r="B25" s="231" t="s">
        <v>536</v>
      </c>
      <c r="C25" s="232">
        <f>D14</f>
        <v>1.8</v>
      </c>
      <c r="D25" s="232">
        <f>F14</f>
        <v>0.9</v>
      </c>
      <c r="E25" s="255">
        <f>H14</f>
        <v>1.2</v>
      </c>
      <c r="F25" s="255">
        <f>J14</f>
        <v>1.8329162999999993</v>
      </c>
      <c r="G25" s="255">
        <f>L14</f>
        <v>2.2660000000000005</v>
      </c>
      <c r="H25" s="255">
        <f>N14</f>
        <v>1.5340000000000003</v>
      </c>
      <c r="I25" s="255">
        <f>P14</f>
        <v>1.3599390000000005</v>
      </c>
      <c r="J25" s="256">
        <v>1.7230940000000046</v>
      </c>
    </row>
    <row r="26" spans="2:12" s="203" customFormat="1" x14ac:dyDescent="0.3">
      <c r="B26" s="234" t="s">
        <v>0</v>
      </c>
      <c r="C26" s="235">
        <f>D15</f>
        <v>47.5</v>
      </c>
      <c r="D26" s="235">
        <f>F15</f>
        <v>48.3</v>
      </c>
      <c r="E26" s="257">
        <f>H15</f>
        <v>51.4</v>
      </c>
      <c r="F26" s="257">
        <f>J15</f>
        <v>52.898606635153598</v>
      </c>
      <c r="G26" s="257">
        <f>L15</f>
        <v>53.273830002771902</v>
      </c>
      <c r="H26" s="257">
        <f>N15</f>
        <v>50.684245640323773</v>
      </c>
      <c r="I26" s="257">
        <f>P15</f>
        <v>50.759623362801875</v>
      </c>
      <c r="J26" s="258">
        <v>50.865152143281811</v>
      </c>
    </row>
    <row r="27" spans="2:12" s="203" customFormat="1" ht="45" hidden="1" customHeight="1" x14ac:dyDescent="0.3">
      <c r="B27" s="207" t="s">
        <v>538</v>
      </c>
      <c r="C27" s="210" t="s">
        <v>528</v>
      </c>
      <c r="D27" s="210" t="s">
        <v>529</v>
      </c>
      <c r="E27" s="210" t="s">
        <v>215</v>
      </c>
      <c r="F27" s="210" t="s">
        <v>216</v>
      </c>
      <c r="G27" s="207" t="s">
        <v>217</v>
      </c>
      <c r="H27" s="207" t="s">
        <v>59</v>
      </c>
      <c r="I27" s="207" t="s">
        <v>99</v>
      </c>
      <c r="J27" s="207" t="s">
        <v>166</v>
      </c>
    </row>
    <row r="28" spans="2:12" s="203" customFormat="1" hidden="1" x14ac:dyDescent="0.3">
      <c r="B28" s="207" t="s">
        <v>530</v>
      </c>
      <c r="C28" s="207" t="s">
        <v>14</v>
      </c>
      <c r="D28" s="207" t="s">
        <v>14</v>
      </c>
      <c r="E28" s="207" t="s">
        <v>14</v>
      </c>
      <c r="F28" s="207" t="s">
        <v>14</v>
      </c>
      <c r="G28" s="207" t="s">
        <v>14</v>
      </c>
      <c r="H28" s="207" t="s">
        <v>14</v>
      </c>
      <c r="I28" s="207" t="s">
        <v>14</v>
      </c>
      <c r="J28" s="207" t="s">
        <v>1</v>
      </c>
    </row>
    <row r="29" spans="2:12" s="203" customFormat="1" hidden="1" x14ac:dyDescent="0.3">
      <c r="B29" s="236" t="s">
        <v>68</v>
      </c>
      <c r="C29" s="214">
        <v>28.1</v>
      </c>
      <c r="D29" s="214">
        <v>29.3</v>
      </c>
      <c r="E29" s="214">
        <v>27.7</v>
      </c>
      <c r="F29" s="214">
        <v>29.261287289181826</v>
      </c>
      <c r="G29" s="214">
        <v>32.036170623818172</v>
      </c>
      <c r="H29" s="214">
        <v>28.70757298327274</v>
      </c>
      <c r="I29" s="214">
        <v>30.695935328272729</v>
      </c>
      <c r="J29" s="214">
        <v>29.671149588027266</v>
      </c>
    </row>
    <row r="30" spans="2:12" s="203" customFormat="1" hidden="1" x14ac:dyDescent="0.3">
      <c r="B30" s="236" t="s">
        <v>539</v>
      </c>
      <c r="C30" s="214">
        <v>5.0999999999999996</v>
      </c>
      <c r="D30" s="214">
        <v>4.9000000000000004</v>
      </c>
      <c r="E30" s="214">
        <v>4.5999999999999996</v>
      </c>
      <c r="F30" s="214">
        <v>5.021477835269855</v>
      </c>
      <c r="G30" s="214">
        <v>4.8389448085065636</v>
      </c>
      <c r="H30" s="214">
        <v>4.4453869784882922</v>
      </c>
      <c r="I30" s="214">
        <v>4.4821005567379322</v>
      </c>
      <c r="J30" s="214">
        <v>4.4925120175250006</v>
      </c>
    </row>
    <row r="31" spans="2:12" s="203" customFormat="1" hidden="1" x14ac:dyDescent="0.3">
      <c r="B31" s="236" t="s">
        <v>70</v>
      </c>
      <c r="C31" s="214">
        <v>7.9</v>
      </c>
      <c r="D31" s="214">
        <v>8.6999999999999993</v>
      </c>
      <c r="E31" s="214">
        <v>10.4</v>
      </c>
      <c r="F31" s="214">
        <v>13.757741730638005</v>
      </c>
      <c r="G31" s="214">
        <v>12.814215478015997</v>
      </c>
      <c r="H31" s="214">
        <v>12.324996945972996</v>
      </c>
      <c r="I31" s="214">
        <v>10.616374298434408</v>
      </c>
      <c r="J31" s="214">
        <v>11.007382326268363</v>
      </c>
      <c r="K31" s="233"/>
    </row>
    <row r="32" spans="2:12" s="203" customFormat="1" hidden="1" x14ac:dyDescent="0.3">
      <c r="B32" s="236" t="s">
        <v>69</v>
      </c>
      <c r="C32" s="214">
        <v>2.9</v>
      </c>
      <c r="D32" s="214">
        <v>2.9</v>
      </c>
      <c r="E32" s="214">
        <v>2.6</v>
      </c>
      <c r="F32" s="214">
        <v>1.6207274899999995</v>
      </c>
      <c r="G32" s="214">
        <v>1.8400999999999998</v>
      </c>
      <c r="H32" s="214">
        <v>2.1045000000000007</v>
      </c>
      <c r="I32" s="214">
        <v>2.6357849999999994</v>
      </c>
      <c r="J32" s="214">
        <v>3.2094525004554559</v>
      </c>
    </row>
    <row r="33" spans="2:10" s="203" customFormat="1" hidden="1" x14ac:dyDescent="0.3">
      <c r="B33" s="236" t="s">
        <v>535</v>
      </c>
      <c r="C33" s="214">
        <v>0.6</v>
      </c>
      <c r="D33" s="214">
        <v>1.5</v>
      </c>
      <c r="E33" s="214">
        <v>2.7</v>
      </c>
      <c r="F33" s="214">
        <v>0.76976415399999998</v>
      </c>
      <c r="G33" s="214">
        <v>0.66757999999999984</v>
      </c>
      <c r="H33" s="214">
        <v>3.4800000000000018E-2</v>
      </c>
      <c r="I33" s="214">
        <v>0.46075400000000011</v>
      </c>
      <c r="J33" s="214">
        <v>0.48402000000000006</v>
      </c>
    </row>
    <row r="34" spans="2:10" s="203" customFormat="1" hidden="1" x14ac:dyDescent="0.3">
      <c r="B34" s="236" t="s">
        <v>536</v>
      </c>
      <c r="C34" s="214">
        <v>1.8</v>
      </c>
      <c r="D34" s="214">
        <v>0.9</v>
      </c>
      <c r="E34" s="214">
        <v>1.2</v>
      </c>
      <c r="F34" s="214">
        <v>1.8329162999999993</v>
      </c>
      <c r="G34" s="214">
        <v>2.2660000000000005</v>
      </c>
      <c r="H34" s="214">
        <v>1.5340000000000003</v>
      </c>
      <c r="I34" s="214">
        <v>1.3599390000000005</v>
      </c>
      <c r="J34" s="214">
        <v>1.7230940000000046</v>
      </c>
    </row>
    <row r="35" spans="2:10" s="203" customFormat="1" hidden="1" x14ac:dyDescent="0.3">
      <c r="B35" s="237" t="s">
        <v>0</v>
      </c>
      <c r="C35" s="219">
        <v>46.6</v>
      </c>
      <c r="D35" s="219">
        <v>48.3</v>
      </c>
      <c r="E35" s="219">
        <v>49.4</v>
      </c>
      <c r="F35" s="219">
        <v>52.476209726998732</v>
      </c>
      <c r="G35" s="219">
        <v>54.717859278249819</v>
      </c>
      <c r="H35" s="219">
        <v>49.440829314734032</v>
      </c>
      <c r="I35" s="219">
        <v>50.540460590445065</v>
      </c>
      <c r="J35" s="219">
        <v>50.865152143281811</v>
      </c>
    </row>
    <row r="36" spans="2:10" s="203" customFormat="1" hidden="1" x14ac:dyDescent="0.3">
      <c r="B36" s="202"/>
      <c r="C36" s="202"/>
      <c r="D36" s="202"/>
      <c r="E36" s="202"/>
      <c r="F36" s="202"/>
      <c r="G36" s="202"/>
    </row>
    <row r="37" spans="2:10" s="203" customFormat="1" hidden="1" x14ac:dyDescent="0.3">
      <c r="B37" s="238" t="s">
        <v>540</v>
      </c>
      <c r="C37" s="202"/>
      <c r="D37" s="202"/>
      <c r="E37" s="202"/>
      <c r="F37" s="202"/>
      <c r="G37" s="202"/>
    </row>
    <row r="38" spans="2:10" s="203" customFormat="1" x14ac:dyDescent="0.3">
      <c r="B38" s="238"/>
      <c r="C38" s="202"/>
      <c r="D38" s="202"/>
      <c r="E38" s="202"/>
      <c r="F38" s="202"/>
      <c r="G38" s="202"/>
    </row>
  </sheetData>
  <mergeCells count="8">
    <mergeCell ref="B2:J2"/>
    <mergeCell ref="M6:N6"/>
    <mergeCell ref="O6:P6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216C-B340-49BC-AEFF-DCFE02DFC1BE}">
  <sheetPr>
    <tabColor rgb="FF002060"/>
  </sheetPr>
  <dimension ref="B1:H9"/>
  <sheetViews>
    <sheetView workbookViewId="0">
      <selection activeCell="B3" sqref="B3"/>
    </sheetView>
  </sheetViews>
  <sheetFormatPr defaultColWidth="8.7265625" defaultRowHeight="14" x14ac:dyDescent="0.3"/>
  <cols>
    <col min="1" max="1" width="1.26953125" style="123" customWidth="1"/>
    <col min="2" max="2" width="21.1796875" style="123" customWidth="1"/>
    <col min="3" max="3" width="14.1796875" style="123" customWidth="1"/>
    <col min="4" max="4" width="18.7265625" style="123" customWidth="1"/>
    <col min="5" max="16384" width="8.7265625" style="123"/>
  </cols>
  <sheetData>
    <row r="1" spans="2:8" ht="4.5" customHeight="1" x14ac:dyDescent="0.3"/>
    <row r="2" spans="2:8" x14ac:dyDescent="0.3">
      <c r="B2" s="325" t="s">
        <v>590</v>
      </c>
      <c r="C2" s="325"/>
      <c r="D2" s="325"/>
      <c r="E2" s="325"/>
      <c r="F2" s="325"/>
      <c r="G2" s="325"/>
      <c r="H2" s="325"/>
    </row>
    <row r="3" spans="2:8" ht="4.5" customHeight="1" thickBot="1" x14ac:dyDescent="0.35"/>
    <row r="4" spans="2:8" ht="14.5" thickBot="1" x14ac:dyDescent="0.35">
      <c r="B4" s="338"/>
      <c r="C4" s="115" t="s">
        <v>99</v>
      </c>
      <c r="D4" s="102" t="s">
        <v>166</v>
      </c>
    </row>
    <row r="5" spans="2:8" ht="14.5" thickBot="1" x14ac:dyDescent="0.35">
      <c r="B5" s="339"/>
      <c r="C5" s="116" t="s">
        <v>569</v>
      </c>
      <c r="D5" s="117" t="s">
        <v>569</v>
      </c>
    </row>
    <row r="6" spans="2:8" ht="14.5" thickBot="1" x14ac:dyDescent="0.35">
      <c r="B6" s="107" t="s">
        <v>570</v>
      </c>
      <c r="C6" s="340">
        <v>48.9</v>
      </c>
      <c r="D6" s="341">
        <v>48.7</v>
      </c>
    </row>
    <row r="7" spans="2:8" ht="56.5" thickBot="1" x14ac:dyDescent="0.35">
      <c r="B7" s="103" t="s">
        <v>584</v>
      </c>
      <c r="C7" s="340"/>
      <c r="D7" s="341"/>
    </row>
    <row r="8" spans="2:8" ht="14.5" thickBot="1" x14ac:dyDescent="0.35">
      <c r="B8" s="107" t="s">
        <v>571</v>
      </c>
      <c r="C8" s="340">
        <v>50.8</v>
      </c>
      <c r="D8" s="341">
        <v>50.9</v>
      </c>
    </row>
    <row r="9" spans="2:8" ht="56.5" thickBot="1" x14ac:dyDescent="0.35">
      <c r="B9" s="105" t="s">
        <v>585</v>
      </c>
      <c r="C9" s="342"/>
      <c r="D9" s="343"/>
    </row>
  </sheetData>
  <mergeCells count="6">
    <mergeCell ref="B2:H2"/>
    <mergeCell ref="B4:B5"/>
    <mergeCell ref="C6:C7"/>
    <mergeCell ref="D6:D7"/>
    <mergeCell ref="C8:C9"/>
    <mergeCell ref="D8:D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55042803E1F44A07032726BD463F2" ma:contentTypeVersion="11" ma:contentTypeDescription="Create a new document." ma:contentTypeScope="" ma:versionID="76ffd391ec54be237481b060d386a838">
  <xsd:schema xmlns:xsd="http://www.w3.org/2001/XMLSchema" xmlns:xs="http://www.w3.org/2001/XMLSchema" xmlns:p="http://schemas.microsoft.com/office/2006/metadata/properties" xmlns:ns2="631ab094-b658-40eb-b09a-e81eb4609a21" xmlns:ns3="39801251-e03a-4e20-805c-75b062d5d8c6" targetNamespace="http://schemas.microsoft.com/office/2006/metadata/properties" ma:root="true" ma:fieldsID="78a3dc413446ed0b6c8c8f1146464295" ns2:_="" ns3:_="">
    <xsd:import namespace="631ab094-b658-40eb-b09a-e81eb4609a21"/>
    <xsd:import namespace="39801251-e03a-4e20-805c-75b062d5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ab094-b658-40eb-b09a-e81eb4609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01251-e03a-4e20-805c-75b062d5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BEC07F-E755-45C8-B433-6888DF674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ab094-b658-40eb-b09a-e81eb4609a21"/>
    <ds:schemaRef ds:uri="39801251-e03a-4e20-805c-75b062d5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51E03-4F4D-460E-A9A2-2BECB143842F}">
  <ds:schemaRefs>
    <ds:schemaRef ds:uri="http://purl.org/dc/terms/"/>
    <ds:schemaRef ds:uri="http://schemas.microsoft.com/office/2006/documentManagement/types"/>
    <ds:schemaRef ds:uri="631ab094-b658-40eb-b09a-e81eb4609a21"/>
    <ds:schemaRef ds:uri="http://purl.org/dc/elements/1.1/"/>
    <ds:schemaRef ds:uri="39801251-e03a-4e20-805c-75b062d5d8c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466492-FBE9-416C-8B99-6FCEB42D0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Notes</vt:lpstr>
      <vt:lpstr>Figure 1</vt:lpstr>
      <vt:lpstr>Figure 2</vt:lpstr>
      <vt:lpstr>Figure 3</vt:lpstr>
      <vt:lpstr>Figure 4</vt:lpstr>
      <vt:lpstr>Figure 5</vt:lpstr>
      <vt:lpstr>Table 1</vt:lpstr>
      <vt:lpstr>Table 2</vt:lpstr>
      <vt:lpstr>Table 3</vt:lpstr>
      <vt:lpstr>Table 4</vt:lpstr>
      <vt:lpstr>Table 5</vt:lpstr>
      <vt:lpstr>ForecastGraph</vt:lpstr>
      <vt:lpstr>TotalGraph</vt:lpstr>
      <vt:lpstr>PeakGraph</vt:lpstr>
      <vt:lpstr>Tables</vt:lpstr>
      <vt:lpstr>Peak, V cold wk, winter, month</vt:lpstr>
      <vt:lpstr> Fig 4</vt:lpstr>
      <vt:lpstr>BEIS</vt:lpstr>
      <vt:lpstr>WinterOutlook2021_Data</vt:lpstr>
      <vt:lpstr>Data from Entsog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Parkinson, Ben</cp:lastModifiedBy>
  <cp:lastPrinted>2018-08-28T13:20:05Z</cp:lastPrinted>
  <dcterms:created xsi:type="dcterms:W3CDTF">2018-08-14T07:55:58Z</dcterms:created>
  <dcterms:modified xsi:type="dcterms:W3CDTF">2020-10-29T13:05:19Z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0x0101004BE55042803E1F44A07032726BD463F2</vt:lpwstr>
  </property>
  <property fmtid="{D5CDD505-2E9C-101B-9397-08002B2CF9AE}" pid="3" name="_NewReviewCycle">
    <vt:lpwstr/>
  </property>
</Properties>
</file>