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4355" windowHeight="7485"/>
  </bookViews>
  <sheets>
    <sheet name="Introduction" sheetId="14" r:id="rId1"/>
    <sheet name="GTO Multi Year MAR" sheetId="9" r:id="rId2"/>
    <sheet name="GSO Multi Year MAR" sheetId="13" r:id="rId3"/>
  </sheets>
  <externalReferences>
    <externalReference r:id="rId4"/>
    <externalReference r:id="rId5"/>
    <externalReference r:id="rId6"/>
    <externalReference r:id="rId7"/>
    <externalReference r:id="rId8"/>
    <externalReference r:id="rId9"/>
  </externalReferences>
  <definedNames>
    <definedName name="ANLL">#REF!</definedName>
    <definedName name="ANLU">#REF!</definedName>
    <definedName name="ARIEnCt_2">#REF!</definedName>
    <definedName name="Assumed_Interest_Rate">#REF!</definedName>
    <definedName name="BaseSOCt_2">#REF!</definedName>
    <definedName name="BPCt">#REF!</definedName>
    <definedName name="CAPt">#REF!</definedName>
    <definedName name="CMCEt">#REF!</definedName>
    <definedName name="CMInvC">#REF!</definedName>
    <definedName name="CMOpBTt">#REF!</definedName>
    <definedName name="CMOpDTt">#REF!</definedName>
    <definedName name="CMOpPMt">#REF!</definedName>
    <definedName name="CMSF">#REF!</definedName>
    <definedName name="Collected_income">#REF!</definedName>
    <definedName name="COLt">#REF!</definedName>
    <definedName name="CSSCAP">#REF!</definedName>
    <definedName name="CSSCOL">#REF!</definedName>
    <definedName name="CSSDPA">#REF!</definedName>
    <definedName name="CSSPRO">#REF!</definedName>
    <definedName name="CSST">#REF!</definedName>
    <definedName name="CSSUPA">#REF!</definedName>
    <definedName name="CxIncRAt_2">#REF!</definedName>
    <definedName name="DELINCt_2">#REF!</definedName>
    <definedName name="DLTDVEnv">#REF!</definedName>
    <definedName name="DLTDVExv">#REF!</definedName>
    <definedName name="DSF">#REF!</definedName>
    <definedName name="EnCMCt">#REF!</definedName>
    <definedName name="ENIAt">#REF!</definedName>
    <definedName name="ExBBCNLRAt">#REF!</definedName>
    <definedName name="ExCIIRt_2">#REF!</definedName>
    <definedName name="ExCITt_2">#REF!</definedName>
    <definedName name="ExCMCt">#REF!</definedName>
    <definedName name="ExLRCITt_2">#REF!</definedName>
    <definedName name="GHGCt">#REF!</definedName>
    <definedName name="GHGIRt" localSheetId="2">[1]Databook!#REF!</definedName>
    <definedName name="GHGIRt">#REF!</definedName>
    <definedName name="IOITt_2">#REF!</definedName>
    <definedName name="ISEt">#REF!</definedName>
    <definedName name="ISt">#REF!</definedName>
    <definedName name="It">#REF!</definedName>
    <definedName name="LFAt">#REF!</definedName>
    <definedName name="LFEt">#REF!</definedName>
    <definedName name="Licence" localSheetId="2">[2]Databook!$G$3</definedName>
    <definedName name="Licence" localSheetId="1">[3]Databook!$G$3</definedName>
    <definedName name="Licence">[4]Databook!$G$3</definedName>
    <definedName name="LRDt">#REF!</definedName>
    <definedName name="Max_value_of_entry_permits___m">#REF!</definedName>
    <definedName name="Max_value_of_exit_permits___m">#REF!</definedName>
    <definedName name="Max_value_of_permits___m">#REF!</definedName>
    <definedName name="Maximum_allowed_revenue">#REF!</definedName>
    <definedName name="MCIRt">#REF!</definedName>
    <definedName name="MDIRt">#REF!</definedName>
    <definedName name="MFO">#REF!</definedName>
    <definedName name="MIRt">#REF!</definedName>
    <definedName name="MODt">#REF!</definedName>
    <definedName name="MRt">#REF!</definedName>
    <definedName name="NCt_2">#REF!</definedName>
    <definedName name="Network_Innovation_Competition">#REF!</definedName>
    <definedName name="NIARt">#REF!</definedName>
    <definedName name="NIAV">#REF!</definedName>
    <definedName name="NTCPt">#REF!</definedName>
    <definedName name="OMCt">#REF!</definedName>
    <definedName name="OMIRt">#REF!</definedName>
    <definedName name="OPTAt">#REF!</definedName>
    <definedName name="OPTEt">#REF!</definedName>
    <definedName name="PEend">#REF!</definedName>
    <definedName name="Present_value_factors">#REF!</definedName>
    <definedName name="_xlnm.Print_Area" localSheetId="2">'GSO Multi Year MAR'!$C$2:$N$64</definedName>
    <definedName name="_xlnm.Print_Area" localSheetId="1">'GTO Multi Year MAR'!$C$1:$N$78</definedName>
    <definedName name="PTRA">#REF!</definedName>
    <definedName name="PUt">#REF!</definedName>
    <definedName name="PVF">#REF!</definedName>
    <definedName name="QDAIRt">#REF!</definedName>
    <definedName name="QDFIRt">#REF!</definedName>
    <definedName name="QTFIRt">#REF!</definedName>
    <definedName name="RAREnCAt">#REF!</definedName>
    <definedName name="RBAt">#REF!</definedName>
    <definedName name="RBCt">#REF!</definedName>
    <definedName name="RBEt">#REF!</definedName>
    <definedName name="RBIRt">#REF!</definedName>
    <definedName name="RPI_Actual">#REF!</definedName>
    <definedName name="RPI_Forecast">#REF!</definedName>
    <definedName name="RPIA">'[5]R5 Input page'!$D$11:$M$11</definedName>
    <definedName name="RPIAt">#REF!</definedName>
    <definedName name="RPIFt">#REF!</definedName>
    <definedName name="Scenario_Databook_CSSPt" localSheetId="2">'[1]Scenario databook'!#REF!</definedName>
    <definedName name="Scenario_Databook_CSSPt">'[6]Scenario databook'!#REF!</definedName>
    <definedName name="SCt">#REF!</definedName>
    <definedName name="SERt" localSheetId="2">[4]Databook!#REF!</definedName>
    <definedName name="SERt" localSheetId="1">[3]Databook!#REF!</definedName>
    <definedName name="SERt">#REF!</definedName>
    <definedName name="SERt_2_max">#REF!</definedName>
    <definedName name="SIRt" localSheetId="2">[1]Databook!#REF!</definedName>
    <definedName name="SIRt">#REF!</definedName>
    <definedName name="SITt">#REF!</definedName>
    <definedName name="SOMODt">#REF!</definedName>
    <definedName name="SOPUt">#REF!</definedName>
    <definedName name="SOREVIBECt_2">#REF!</definedName>
    <definedName name="SSSCAP">#REF!</definedName>
    <definedName name="SSSCOL">#REF!</definedName>
    <definedName name="SSSDPA">#REF!</definedName>
    <definedName name="SSSPt">#REF!</definedName>
    <definedName name="SSSt">#REF!</definedName>
    <definedName name="SSSUPA">#REF!</definedName>
    <definedName name="Stakeholder_engagement_cap">#REF!</definedName>
    <definedName name="Stakeholder_engagement_collar">#REF!</definedName>
    <definedName name="Stakeholder_Engagement_Reward_score">#REF!</definedName>
    <definedName name="Stakeholder_satisfaction_survey_target">#REF!</definedName>
    <definedName name="TOLAt_2">#REF!</definedName>
    <definedName name="TORBt_2">#REF!</definedName>
    <definedName name="TORt">#REF!</definedName>
    <definedName name="TOZAt_2">#REF!</definedName>
    <definedName name="TOZt_2">#REF!</definedName>
    <definedName name="TSSCt">#REF!</definedName>
    <definedName name="TSSSFt">#REF!</definedName>
    <definedName name="TSSTCt">#REF!</definedName>
    <definedName name="USF">#REF!</definedName>
    <definedName name="Value_per_entry_permit">#REF!</definedName>
    <definedName name="Value_per_exit_permit">#REF!</definedName>
    <definedName name="Value_per_permit">#REF!</definedName>
    <definedName name="VFt">#REF!</definedName>
    <definedName name="VIPMt">#REF!</definedName>
    <definedName name="VITt">#REF!</definedName>
  </definedNames>
  <calcPr calcId="145621"/>
</workbook>
</file>

<file path=xl/calcChain.xml><?xml version="1.0" encoding="utf-8"?>
<calcChain xmlns="http://schemas.openxmlformats.org/spreadsheetml/2006/main">
  <c r="G65" i="9" l="1"/>
  <c r="G74" i="9" l="1"/>
  <c r="H57" i="9" l="1"/>
  <c r="G57" i="9"/>
  <c r="D3" i="13"/>
  <c r="J65" i="9" l="1"/>
  <c r="H50" i="13" l="1"/>
  <c r="I32" i="13"/>
  <c r="I26" i="13"/>
  <c r="G20" i="13"/>
  <c r="N44" i="13"/>
  <c r="M44" i="13"/>
  <c r="L44" i="13"/>
  <c r="K44" i="13"/>
  <c r="J44" i="13"/>
  <c r="I44" i="13"/>
  <c r="H44" i="13"/>
  <c r="G44" i="13"/>
  <c r="N40" i="13"/>
  <c r="M40" i="13"/>
  <c r="L40" i="13"/>
  <c r="K40" i="13"/>
  <c r="J40" i="13"/>
  <c r="I40" i="13"/>
  <c r="H40" i="13"/>
  <c r="G40" i="13"/>
  <c r="N36" i="13"/>
  <c r="M36" i="13"/>
  <c r="L36" i="13"/>
  <c r="K36" i="13"/>
  <c r="J36" i="13"/>
  <c r="I36" i="13"/>
  <c r="H36" i="13"/>
  <c r="G36" i="13"/>
  <c r="N32" i="13"/>
  <c r="M32" i="13"/>
  <c r="L32" i="13"/>
  <c r="K32" i="13"/>
  <c r="J32" i="13"/>
  <c r="H32" i="13"/>
  <c r="G32" i="13"/>
  <c r="N26" i="13"/>
  <c r="M26" i="13"/>
  <c r="L26" i="13"/>
  <c r="K26" i="13"/>
  <c r="J26" i="13"/>
  <c r="H26" i="13"/>
  <c r="G26" i="13"/>
  <c r="N20" i="13"/>
  <c r="M20" i="13"/>
  <c r="L20" i="13"/>
  <c r="K20" i="13"/>
  <c r="J20" i="13"/>
  <c r="I20" i="13"/>
  <c r="H20" i="13"/>
  <c r="N44" i="9"/>
  <c r="M44" i="9"/>
  <c r="L44" i="9"/>
  <c r="K44" i="9"/>
  <c r="J44" i="9"/>
  <c r="I44" i="9"/>
  <c r="H44" i="9"/>
  <c r="G44" i="9"/>
  <c r="J40" i="9"/>
  <c r="I40" i="9"/>
  <c r="H40" i="9"/>
  <c r="G40" i="9"/>
  <c r="N39" i="9"/>
  <c r="N40" i="9" s="1"/>
  <c r="M39" i="9"/>
  <c r="M40" i="9" s="1"/>
  <c r="L39" i="9"/>
  <c r="L40" i="9" s="1"/>
  <c r="K39" i="9"/>
  <c r="K40" i="9" s="1"/>
  <c r="N36" i="9"/>
  <c r="M36" i="9"/>
  <c r="L36" i="9"/>
  <c r="K36" i="9"/>
  <c r="J36" i="9"/>
  <c r="I36" i="9"/>
  <c r="H36" i="9"/>
  <c r="G36" i="9"/>
  <c r="N32" i="9"/>
  <c r="M32" i="9"/>
  <c r="L32" i="9"/>
  <c r="K32" i="9"/>
  <c r="J32" i="9"/>
  <c r="I32" i="9"/>
  <c r="H32" i="9"/>
  <c r="G32" i="9"/>
  <c r="N27" i="9"/>
  <c r="M27" i="9"/>
  <c r="L27" i="9"/>
  <c r="K27" i="9"/>
  <c r="J27" i="9"/>
  <c r="I27" i="9"/>
  <c r="H27" i="9"/>
  <c r="G27" i="9"/>
  <c r="N20" i="9"/>
  <c r="M20" i="9"/>
  <c r="L20" i="9"/>
  <c r="K20" i="9"/>
  <c r="J20" i="9"/>
  <c r="I20" i="9"/>
  <c r="H20" i="9"/>
  <c r="G20" i="9"/>
  <c r="G68" i="9" l="1"/>
  <c r="K52" i="13" l="1"/>
  <c r="L52" i="13"/>
  <c r="M52" i="13"/>
  <c r="N52" i="13"/>
  <c r="J52" i="13"/>
  <c r="G50" i="13"/>
  <c r="C13" i="13" l="1"/>
  <c r="C12" i="13"/>
  <c r="C3" i="13"/>
  <c r="H65" i="9" l="1"/>
  <c r="I65" i="9"/>
  <c r="H66" i="9"/>
  <c r="G69" i="9"/>
  <c r="G66" i="9"/>
  <c r="K55" i="9"/>
  <c r="K66" i="9" s="1"/>
  <c r="G76" i="9" l="1"/>
  <c r="H73" i="9"/>
  <c r="I66" i="9"/>
  <c r="J66" i="9"/>
  <c r="L55" i="9"/>
  <c r="L66" i="9" s="1"/>
  <c r="M55" i="9" l="1"/>
  <c r="M66" i="9" s="1"/>
  <c r="N55" i="9" l="1"/>
  <c r="N66" i="9" l="1"/>
  <c r="L67" i="9" l="1"/>
  <c r="G46" i="13" l="1"/>
  <c r="N46" i="13"/>
  <c r="J46" i="13"/>
  <c r="M46" i="13"/>
  <c r="H46" i="13"/>
  <c r="L46" i="13"/>
  <c r="I46" i="13"/>
  <c r="K46" i="13"/>
  <c r="N56" i="9"/>
  <c r="N65" i="9" s="1"/>
  <c r="N46" i="9"/>
  <c r="K56" i="9"/>
  <c r="K65" i="9" s="1"/>
  <c r="K46" i="9"/>
  <c r="J46" i="9"/>
  <c r="L56" i="9"/>
  <c r="L65" i="9" s="1"/>
  <c r="L46" i="9"/>
  <c r="I46" i="9"/>
  <c r="M56" i="9"/>
  <c r="M65" i="9" s="1"/>
  <c r="M46" i="9"/>
  <c r="H67" i="9"/>
  <c r="I67" i="9"/>
  <c r="M67" i="9"/>
  <c r="J67" i="9"/>
  <c r="N67" i="9"/>
  <c r="G67" i="9"/>
  <c r="K67" i="9"/>
  <c r="G52" i="13" l="1"/>
  <c r="H52" i="13"/>
  <c r="G46" i="9"/>
  <c r="G58" i="9" s="1"/>
  <c r="H46" i="9"/>
  <c r="H58" i="9" s="1"/>
  <c r="J63" i="9"/>
  <c r="N63" i="9"/>
  <c r="N70" i="9" s="1"/>
  <c r="L63" i="9"/>
  <c r="L70" i="9" s="1"/>
  <c r="J70" i="9" l="1"/>
  <c r="G63" i="9"/>
  <c r="G70" i="9" s="1"/>
  <c r="K63" i="9"/>
  <c r="K70" i="9" s="1"/>
  <c r="I63" i="9"/>
  <c r="I70" i="9" s="1"/>
  <c r="M63" i="9"/>
  <c r="M70" i="9" s="1"/>
  <c r="H63" i="9"/>
  <c r="H70" i="9" s="1"/>
  <c r="G72" i="9" l="1"/>
  <c r="G71" i="9"/>
  <c r="H72" i="9"/>
  <c r="H71" i="9"/>
  <c r="H74" i="9" l="1"/>
  <c r="I73" i="9" s="1"/>
  <c r="H76" i="9" l="1"/>
  <c r="J69" i="9" l="1"/>
  <c r="J57" i="9"/>
  <c r="J58" i="9" s="1"/>
  <c r="I69" i="9"/>
  <c r="I68" i="9"/>
  <c r="J68" i="9" l="1"/>
  <c r="J71" i="9" s="1"/>
  <c r="J72" i="9"/>
  <c r="I72" i="9"/>
  <c r="I74" i="9" s="1"/>
  <c r="I57" i="9" l="1"/>
  <c r="I58" i="9" s="1"/>
  <c r="I71" i="9"/>
  <c r="I76" i="9"/>
  <c r="J74" i="9" l="1"/>
  <c r="J76" i="9" s="1"/>
  <c r="K68" i="9"/>
  <c r="K73" i="9" l="1"/>
  <c r="K71" i="9"/>
  <c r="K52" i="9"/>
  <c r="K51" i="9"/>
  <c r="K57" i="9" l="1"/>
  <c r="K58" i="9" s="1"/>
  <c r="K69" i="9"/>
  <c r="K72" i="9" l="1"/>
  <c r="K74" i="9" s="1"/>
  <c r="L69" i="9"/>
  <c r="L51" i="9"/>
  <c r="L68" i="9"/>
  <c r="L52" i="9"/>
  <c r="L57" i="9" l="1"/>
  <c r="L58" i="9" s="1"/>
  <c r="L73" i="9"/>
  <c r="L72" i="9"/>
  <c r="L71" i="9"/>
  <c r="K76" i="9"/>
  <c r="M69" i="9"/>
  <c r="M68" i="9"/>
  <c r="L74" i="9" l="1"/>
  <c r="L76" i="9" s="1"/>
  <c r="M52" i="9"/>
  <c r="M51" i="9"/>
  <c r="M57" i="9" l="1"/>
  <c r="M58" i="9" s="1"/>
  <c r="M73" i="9"/>
  <c r="N68" i="9"/>
  <c r="M71" i="9"/>
  <c r="M72" i="9"/>
  <c r="M74" i="9" l="1"/>
  <c r="N51" i="9"/>
  <c r="N69" i="9"/>
  <c r="M76" i="9" l="1"/>
  <c r="N73" i="9"/>
  <c r="N52" i="9"/>
  <c r="N57" i="9" l="1"/>
  <c r="N58" i="9" s="1"/>
  <c r="N72" i="9" l="1"/>
  <c r="N71" i="9"/>
  <c r="N74" i="9" l="1"/>
  <c r="N76" i="9" s="1"/>
</calcChain>
</file>

<file path=xl/comments1.xml><?xml version="1.0" encoding="utf-8"?>
<comments xmlns="http://schemas.openxmlformats.org/spreadsheetml/2006/main">
  <authors>
    <author>Karin Elmhirst</author>
  </authors>
  <commentList>
    <comment ref="G74" authorId="0">
      <text>
        <r>
          <rPr>
            <b/>
            <sz val="9"/>
            <color indexed="81"/>
            <rFont val="Tahoma"/>
            <family val="2"/>
          </rPr>
          <t>Karin Elmhirst:</t>
        </r>
        <r>
          <rPr>
            <sz val="9"/>
            <color indexed="81"/>
            <rFont val="Tahoma"/>
            <family val="2"/>
          </rPr>
          <t xml:space="preserve">
this number is based on the actual charges at the time.</t>
        </r>
      </text>
    </comment>
  </commentList>
</comments>
</file>

<file path=xl/sharedStrings.xml><?xml version="1.0" encoding="utf-8"?>
<sst xmlns="http://schemas.openxmlformats.org/spreadsheetml/2006/main" count="320" uniqueCount="204">
  <si>
    <t>Date</t>
  </si>
  <si>
    <t>Gross MAR</t>
  </si>
  <si>
    <t>2013/14</t>
  </si>
  <si>
    <t>2014/15</t>
  </si>
  <si>
    <t>2015/16</t>
  </si>
  <si>
    <t>2016/17</t>
  </si>
  <si>
    <t>2017/18</t>
  </si>
  <si>
    <t>2018/19</t>
  </si>
  <si>
    <t>2019/20</t>
  </si>
  <si>
    <t>2020/21</t>
  </si>
  <si>
    <t>Yr 1</t>
  </si>
  <si>
    <t>Yr 2</t>
  </si>
  <si>
    <t>Yr 3</t>
  </si>
  <si>
    <t>Yr 4</t>
  </si>
  <si>
    <t>Yr 5</t>
  </si>
  <si>
    <t>Yr 6</t>
  </si>
  <si>
    <t>Yr 7</t>
  </si>
  <si>
    <t>Yr 8</t>
  </si>
  <si>
    <t>£m</t>
  </si>
  <si>
    <t>Nominal prices based on</t>
  </si>
  <si>
    <t>RPIF</t>
  </si>
  <si>
    <t>RPIA</t>
  </si>
  <si>
    <t>PU</t>
  </si>
  <si>
    <t xml:space="preserve">MOD </t>
  </si>
  <si>
    <t xml:space="preserve">TRU </t>
  </si>
  <si>
    <t>2 year lag</t>
  </si>
  <si>
    <t>BR</t>
  </si>
  <si>
    <t>RB</t>
  </si>
  <si>
    <t>LF</t>
  </si>
  <si>
    <t>OPTC</t>
  </si>
  <si>
    <t>ISA</t>
  </si>
  <si>
    <t>Within yr</t>
  </si>
  <si>
    <t>PT</t>
  </si>
  <si>
    <t>SSA</t>
  </si>
  <si>
    <t>PA</t>
  </si>
  <si>
    <t>OIR</t>
  </si>
  <si>
    <t>Network Innovation Allowance</t>
  </si>
  <si>
    <t>NIA</t>
  </si>
  <si>
    <t>Network Innovation Competition</t>
  </si>
  <si>
    <t>NICF</t>
  </si>
  <si>
    <t>Correction Term Revenue Adjustment</t>
  </si>
  <si>
    <t>Licence term</t>
  </si>
  <si>
    <t>Price base</t>
  </si>
  <si>
    <t>RPI Actual</t>
  </si>
  <si>
    <t>Nominal</t>
  </si>
  <si>
    <t>Policing costs adjustment</t>
  </si>
  <si>
    <t>Independent systems adjustment</t>
  </si>
  <si>
    <t>Price Control Financial Model Iteration Adjustment</t>
  </si>
  <si>
    <t>TORt</t>
  </si>
  <si>
    <t>SOPU</t>
  </si>
  <si>
    <t>LRD</t>
  </si>
  <si>
    <t>SOMOD</t>
  </si>
  <si>
    <t>SOTRU</t>
  </si>
  <si>
    <t>CMCE</t>
  </si>
  <si>
    <t>CMIR</t>
  </si>
  <si>
    <t>CMCA</t>
  </si>
  <si>
    <t>CM</t>
  </si>
  <si>
    <t>TSSTC</t>
  </si>
  <si>
    <t>TSSIR</t>
  </si>
  <si>
    <t>TSSCA</t>
  </si>
  <si>
    <t>DELINC</t>
  </si>
  <si>
    <t>External Incentive adjustment</t>
  </si>
  <si>
    <t>SOOIRC</t>
  </si>
  <si>
    <t>Legacy Revenue Drivers</t>
  </si>
  <si>
    <t>Constraint Management cost allowance</t>
  </si>
  <si>
    <t>Transportation Support Services costs</t>
  </si>
  <si>
    <t>SORt</t>
  </si>
  <si>
    <t>SOK</t>
  </si>
  <si>
    <t>Entry K</t>
  </si>
  <si>
    <t>Exit K</t>
  </si>
  <si>
    <t>MAR</t>
  </si>
  <si>
    <t>DN Pensions Deficit</t>
  </si>
  <si>
    <t>Meter Maintenance</t>
  </si>
  <si>
    <t>TOK</t>
  </si>
  <si>
    <t>"Entry K"</t>
  </si>
  <si>
    <t xml:space="preserve">"Exit K" </t>
  </si>
  <si>
    <t>Collection in first half of the year</t>
  </si>
  <si>
    <t>Collection required/expected in second half of the year</t>
  </si>
  <si>
    <t>Transportation model - Modelled revenue (x2)</t>
  </si>
  <si>
    <t>TO Entry Capacity Charges</t>
  </si>
  <si>
    <t>Metering income</t>
  </si>
  <si>
    <t>TO Exit Capacity Charges</t>
  </si>
  <si>
    <t>Income</t>
  </si>
  <si>
    <t>Forecast RPI Factor</t>
  </si>
  <si>
    <t>Opening Base Revenue Allowance</t>
  </si>
  <si>
    <t>RPI True Up</t>
  </si>
  <si>
    <t>Licensee Fee Adjustment</t>
  </si>
  <si>
    <t>Stakeholder satisfaction survey</t>
  </si>
  <si>
    <t>Collected Income</t>
  </si>
  <si>
    <t>Base Revenue, BR</t>
  </si>
  <si>
    <t>Pass Through Items Adjustment, PT</t>
  </si>
  <si>
    <t>Output Incentive Revenue Adjustment, OIR</t>
  </si>
  <si>
    <t>Network Innovation Allowance, NIA</t>
  </si>
  <si>
    <t>2009/10</t>
  </si>
  <si>
    <r>
      <t>MR</t>
    </r>
    <r>
      <rPr>
        <vertAlign val="subscript"/>
        <sz val="11"/>
        <color theme="0"/>
        <rFont val="Arial"/>
        <family val="2"/>
      </rPr>
      <t>t</t>
    </r>
    <r>
      <rPr>
        <sz val="11"/>
        <color theme="0"/>
        <rFont val="Arial"/>
        <family val="2"/>
      </rPr>
      <t xml:space="preserve">  =BR</t>
    </r>
    <r>
      <rPr>
        <vertAlign val="subscript"/>
        <sz val="11"/>
        <color theme="0"/>
        <rFont val="Arial"/>
        <family val="2"/>
      </rPr>
      <t>t</t>
    </r>
    <r>
      <rPr>
        <sz val="11"/>
        <color theme="0"/>
        <rFont val="Arial"/>
        <family val="2"/>
      </rPr>
      <t xml:space="preserve"> + PT</t>
    </r>
    <r>
      <rPr>
        <vertAlign val="subscript"/>
        <sz val="11"/>
        <color theme="0"/>
        <rFont val="Arial"/>
        <family val="2"/>
      </rPr>
      <t>t</t>
    </r>
    <r>
      <rPr>
        <sz val="11"/>
        <color theme="0"/>
        <rFont val="Arial"/>
        <family val="2"/>
      </rPr>
      <t xml:space="preserve"> + OIR</t>
    </r>
    <r>
      <rPr>
        <vertAlign val="subscript"/>
        <sz val="11"/>
        <color theme="0"/>
        <rFont val="Arial"/>
        <family val="2"/>
      </rPr>
      <t>t</t>
    </r>
    <r>
      <rPr>
        <sz val="11"/>
        <color theme="0"/>
        <rFont val="Arial"/>
        <family val="2"/>
      </rPr>
      <t xml:space="preserve"> +NIA</t>
    </r>
    <r>
      <rPr>
        <vertAlign val="subscript"/>
        <sz val="11"/>
        <color theme="0"/>
        <rFont val="Arial"/>
        <family val="2"/>
      </rPr>
      <t>t</t>
    </r>
    <r>
      <rPr>
        <sz val="11"/>
        <color theme="0"/>
        <rFont val="Arial"/>
        <family val="2"/>
      </rPr>
      <t xml:space="preserve"> + NICF</t>
    </r>
    <r>
      <rPr>
        <vertAlign val="subscript"/>
        <sz val="11"/>
        <color theme="0"/>
        <rFont val="Arial"/>
        <family val="2"/>
      </rPr>
      <t xml:space="preserve">t </t>
    </r>
    <r>
      <rPr>
        <sz val="11"/>
        <color theme="0"/>
        <rFont val="Arial"/>
        <family val="2"/>
      </rPr>
      <t>- K</t>
    </r>
    <r>
      <rPr>
        <vertAlign val="subscript"/>
        <sz val="11"/>
        <color theme="0"/>
        <rFont val="Arial"/>
        <family val="2"/>
      </rPr>
      <t>t</t>
    </r>
  </si>
  <si>
    <t>TORCOM</t>
  </si>
  <si>
    <t>TOREntC</t>
  </si>
  <si>
    <t>TORExC</t>
  </si>
  <si>
    <t xml:space="preserve">Opening Base Revenue Allowance </t>
  </si>
  <si>
    <t>CM Incentive Revenue</t>
  </si>
  <si>
    <t>CM Cost Adjustment</t>
  </si>
  <si>
    <t>TSS Incentive Revenue</t>
  </si>
  <si>
    <t>TSS Cost Adjustment</t>
  </si>
  <si>
    <t>Transportation Support Services, TSS</t>
  </si>
  <si>
    <t>Constraint Management, CM</t>
  </si>
  <si>
    <t>Correction Term Revenue Adjustment, K</t>
  </si>
  <si>
    <t>Value of permits</t>
  </si>
  <si>
    <t>TO Entry Commodity</t>
  </si>
  <si>
    <t>TO Exit Commodity</t>
  </si>
  <si>
    <t>DN Pension Deficit</t>
  </si>
  <si>
    <t xml:space="preserve">SOR = SOREntCt + SORExCt + RCOMt + SOROCt </t>
  </si>
  <si>
    <t>St. Fergus Compression</t>
  </si>
  <si>
    <t>Shorthaul</t>
  </si>
  <si>
    <t>SO Entry Commodity</t>
  </si>
  <si>
    <t>SO Exit Commodity</t>
  </si>
  <si>
    <t>Revenue  from the sale of  Entry Capacity</t>
  </si>
  <si>
    <t>SOREntC</t>
  </si>
  <si>
    <t>Revenue  from the sale of  Exit Capacity</t>
  </si>
  <si>
    <t>SORExC</t>
  </si>
  <si>
    <t>RCOM</t>
  </si>
  <si>
    <t>Revenue from associated SO charges</t>
  </si>
  <si>
    <t>SOROC</t>
  </si>
  <si>
    <t>Business Rates Adjustment</t>
  </si>
  <si>
    <t>includes interest</t>
  </si>
  <si>
    <t>K</t>
  </si>
  <si>
    <t>K, negative value = under-recovery, positive value = over recovery</t>
  </si>
  <si>
    <t>National Grid NTS Revenue Forecasts for the RIIO period 2013/14 to 2020/21</t>
  </si>
  <si>
    <t>Introduction</t>
  </si>
  <si>
    <t>Other related information sources</t>
  </si>
  <si>
    <t>•</t>
  </si>
  <si>
    <t>Explanation of the NTS SO and TO Commodity Charges for the formula year</t>
  </si>
  <si>
    <t>Statement of Gas Transmission Transportation Charges</t>
  </si>
  <si>
    <t>Entry Capacity Release Methodology Statement</t>
  </si>
  <si>
    <t>Structure of the attached Workbook</t>
  </si>
  <si>
    <t>The attached Excel Workbook contains 2 sheets.</t>
  </si>
  <si>
    <t>The maximum NTS TO allowed revenue in respect of formula year t (MRt) is defined the Licence.  It is calculated using the following formula:</t>
  </si>
  <si>
    <t>MRt  =BRt + PTt + OIRt +NIAt + NICFt- Kt</t>
  </si>
  <si>
    <t xml:space="preserve"> Where:</t>
  </si>
  <si>
    <t>BRt</t>
  </si>
  <si>
    <t xml:space="preserve">is the Base Price Control TO Revenue </t>
  </si>
  <si>
    <t xml:space="preserve">PTt </t>
  </si>
  <si>
    <t xml:space="preserve">is the TO pass-through items revenue adjustments </t>
  </si>
  <si>
    <t>OIRt</t>
  </si>
  <si>
    <t>is the Output incentive revenue adjustments</t>
  </si>
  <si>
    <t>NIAt</t>
  </si>
  <si>
    <t>is the Network Innovation Allowance revenue adjustment</t>
  </si>
  <si>
    <t>NICFt</t>
  </si>
  <si>
    <t>is the Network Innovation Competition revenue adjustment</t>
  </si>
  <si>
    <t>Kt</t>
  </si>
  <si>
    <t>is the Revenue adjustment term from t-2 year</t>
  </si>
  <si>
    <t>The maximum NTS SO allowed revenue in respect of formula year t (SOMRt) is defined in National Grid’s Gas Transporter Licence for the NTS (“the Licence”) .  It is calculated using the following formula:</t>
  </si>
  <si>
    <t>SOMRt  =</t>
  </si>
  <si>
    <t>SOBRt + CMt + SOOIRCt + TSSt + DELINCt – SOKt</t>
  </si>
  <si>
    <t>Where:</t>
  </si>
  <si>
    <t>SOBRt</t>
  </si>
  <si>
    <t>is the Base Price Control SO Revenue</t>
  </si>
  <si>
    <t>CMt</t>
  </si>
  <si>
    <t>is the Constraint Management revenue adjustment</t>
  </si>
  <si>
    <t>SOOIRCt</t>
  </si>
  <si>
    <t>is the SO external incentive adjustment</t>
  </si>
  <si>
    <t>TSSt</t>
  </si>
  <si>
    <t>is the SO Transportation Support Services revenue adjustment</t>
  </si>
  <si>
    <t xml:space="preserve">DELINCt </t>
  </si>
  <si>
    <t>is the SO Legacy accelerated incremental capacity delivery incentive</t>
  </si>
  <si>
    <t xml:space="preserve">SOKt </t>
  </si>
  <si>
    <t>is the SO Revenue adjustment term from t-2  year</t>
  </si>
  <si>
    <t>This document seeks to provide greater transparency to the processes and data used by National Grid to set the NTS System Operation (SO) and Transportation Owner (TO) Transportation Charges.</t>
  </si>
  <si>
    <t>These are available on our Charging website at: http://www.nationalgrid.com/uk/Gas/Charges/statements/</t>
  </si>
  <si>
    <t>Actuals</t>
  </si>
  <si>
    <t>GSO Maximum Allowed Revenue FORECAST MULTI - YEAR SUMMARY</t>
  </si>
  <si>
    <t>UNC Section Y Transportation Charging Methodology</t>
  </si>
  <si>
    <r>
      <rPr>
        <b/>
        <sz val="10"/>
        <color rgb="FF4F81BD"/>
        <rFont val="Arial"/>
        <family val="2"/>
      </rPr>
      <t>GTO Multi Year MAR</t>
    </r>
    <r>
      <rPr>
        <sz val="10"/>
        <color theme="1"/>
        <rFont val="Arial"/>
        <family val="2"/>
      </rPr>
      <t xml:space="preserve"> – Gas TO Maximum Allowed Revenue Forecasts 2013/14 to 2020/21</t>
    </r>
  </si>
  <si>
    <r>
      <rPr>
        <b/>
        <sz val="10"/>
        <color rgb="FF4F81BD"/>
        <rFont val="Arial"/>
        <family val="2"/>
      </rPr>
      <t>GSO Multi Year MAR</t>
    </r>
    <r>
      <rPr>
        <sz val="10"/>
        <color theme="1"/>
        <rFont val="Arial"/>
        <family val="2"/>
      </rPr>
      <t xml:space="preserve"> – Gas SO Maximum Allowed Revenue Forecasts 2013/14 to 2020/21</t>
    </r>
  </si>
  <si>
    <t>NTS Gas TO Allowed Revenue</t>
  </si>
  <si>
    <t>NTS Gas SO Allowed Revenue</t>
  </si>
  <si>
    <r>
      <t>SOMRt = SOBR</t>
    </r>
    <r>
      <rPr>
        <vertAlign val="subscript"/>
        <sz val="11"/>
        <color theme="0"/>
        <rFont val="Arial"/>
        <family val="2"/>
      </rPr>
      <t>t</t>
    </r>
    <r>
      <rPr>
        <sz val="11"/>
        <color theme="0"/>
        <rFont val="Arial"/>
        <family val="2"/>
      </rPr>
      <t xml:space="preserve"> + CM</t>
    </r>
    <r>
      <rPr>
        <vertAlign val="subscript"/>
        <sz val="11"/>
        <color theme="0"/>
        <rFont val="Arial"/>
        <family val="2"/>
      </rPr>
      <t>t</t>
    </r>
    <r>
      <rPr>
        <sz val="11"/>
        <color theme="0"/>
        <rFont val="Arial"/>
        <family val="2"/>
      </rPr>
      <t xml:space="preserve"> + SOOIRC</t>
    </r>
    <r>
      <rPr>
        <vertAlign val="subscript"/>
        <sz val="11"/>
        <color theme="0"/>
        <rFont val="Arial"/>
        <family val="2"/>
      </rPr>
      <t>t</t>
    </r>
    <r>
      <rPr>
        <sz val="11"/>
        <color theme="0"/>
        <rFont val="Arial"/>
        <family val="2"/>
      </rPr>
      <t xml:space="preserve"> + TSS</t>
    </r>
    <r>
      <rPr>
        <vertAlign val="subscript"/>
        <sz val="11"/>
        <color theme="0"/>
        <rFont val="Arial"/>
        <family val="2"/>
      </rPr>
      <t>t</t>
    </r>
    <r>
      <rPr>
        <sz val="11"/>
        <color theme="0"/>
        <rFont val="Arial"/>
        <family val="2"/>
      </rPr>
      <t xml:space="preserve"> + DELINC</t>
    </r>
    <r>
      <rPr>
        <vertAlign val="subscript"/>
        <sz val="11"/>
        <color theme="0"/>
        <rFont val="Arial"/>
        <family val="2"/>
      </rPr>
      <t>t</t>
    </r>
    <r>
      <rPr>
        <sz val="11"/>
        <color theme="0"/>
        <rFont val="Arial"/>
        <family val="2"/>
      </rPr>
      <t xml:space="preserve"> - SOK</t>
    </r>
    <r>
      <rPr>
        <vertAlign val="subscript"/>
        <sz val="11"/>
        <color theme="0"/>
        <rFont val="Arial"/>
        <family val="2"/>
      </rPr>
      <t>t</t>
    </r>
  </si>
  <si>
    <t>including interest</t>
  </si>
  <si>
    <t>excluding interest</t>
  </si>
  <si>
    <t>excludes interest</t>
  </si>
  <si>
    <t>Current Yr Forecast</t>
  </si>
  <si>
    <t>GTO Maximum Allowed Revenue (MAR) FORECAST MULTI - YEAR SUMMARY</t>
  </si>
  <si>
    <t>Lines numbered  1 to 15 derive the MAR using the Licence terms</t>
  </si>
  <si>
    <t>Total Income</t>
  </si>
  <si>
    <t>Under/over recovery</t>
  </si>
  <si>
    <t xml:space="preserve"> negative value = under-recovery, positive value = over recovery</t>
  </si>
  <si>
    <t>TOK (brought forward)</t>
  </si>
  <si>
    <t>National Grid NTS sets its charges to recover the price controlled allowances set by Ofgem.  The current price control, the RIIO-T1 price control, applies from 1 April 2013.</t>
  </si>
  <si>
    <t>Indicative and Final notices and their related costs are forecast 150 days and 2 months’  before actual charges are effective and costs incurred.</t>
  </si>
  <si>
    <t>National Grid NTS has a Licence obligation to use its best endeavours in setting its charges to ensure that, in respect of any formula year t, the revenue which it collects does not exceed the maximum NTS allowed revenue.</t>
  </si>
  <si>
    <t>Therefore as the Licence obigations on National Grid NTS require updated cost information to be taken into account in charge setting, the charges are recalculated.</t>
  </si>
  <si>
    <t>This document is one of a suite of documents that describe the NTS charges levied by National Grid NTS and the methodologies behind them. The other documents that are available are:</t>
  </si>
  <si>
    <t>Exit Capacity Release Methodology Statement</t>
  </si>
  <si>
    <t>By providing greater transparency of the individual cost components and how these contribute to charges, it is hoped that this document will assist  NTS users in forecasting any future fluctuations and price changes.</t>
  </si>
  <si>
    <t>For  Transportation model - Exit Capacity Administered Charges</t>
  </si>
  <si>
    <t>TO Target revenue excluding DN Pensions, Meter Mtn and TOK</t>
  </si>
  <si>
    <t>Revenue to be collected via Entry charges, Target revenue (line29)/2 - Entry K</t>
  </si>
  <si>
    <t>Revenue to be collected via Exit charges, Target revenue (line29)/2 - Exit K</t>
  </si>
  <si>
    <t xml:space="preserve">Charges are generally set before actual costs and allowed revenues have been finalised and can be subject to variances and change during the year.  </t>
  </si>
  <si>
    <t>The charges are impacted by the first and second charge setting process in a year.</t>
  </si>
  <si>
    <t>For further details of the TO allowed revenue, refer to the NTS Licence, Special Condition 2A “Restriction of NTS Transportation Owner Revenue”.</t>
  </si>
  <si>
    <t>For further details of the SO allowed revenue, refer to the NTS Licence, Special Condition 3A “Restriction of NTS System Operation Revenue”.</t>
  </si>
  <si>
    <t>Forecast</t>
  </si>
  <si>
    <t>Split of Under/over recovery between Entry and Exit after interest</t>
  </si>
  <si>
    <t>Lines numbered  1 to 16 derive the MAR using the Licence terms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</si>
</sst>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0.000_ ;[Red]\(#,##0.000\)"/>
    <numFmt numFmtId="165" formatCode="0.0_ ;[Red]\-0.0\ "/>
    <numFmt numFmtId="166" formatCode="0.000_ ;[Red]\-0.000\ "/>
    <numFmt numFmtId="167" formatCode="0.00_ ;[Red]\-0.00\ "/>
    <numFmt numFmtId="168" formatCode="_-* #,##0.00\ _D_M_-;\-* #,##0.00\ _D_M_-;_-* &quot;-&quot;??\ _D_M_-;_-@_-"/>
    <numFmt numFmtId="169" formatCode="&quot;£&quot;#,##0.00"/>
    <numFmt numFmtId="170" formatCode="_(* #,##0.00_);_(* \(#,##0.00\);_(* &quot;-&quot;??_);_(@_)"/>
    <numFmt numFmtId="171" formatCode="#,##0.000_ ;[Red]\-#,##0.000\ "/>
    <numFmt numFmtId="172" formatCode="_(&quot;£&quot;* #,##0.00_);_(&quot;£&quot;* \(#,##0.00\);_(&quot;£&quot;* &quot;-&quot;??_);_(@_)"/>
    <numFmt numFmtId="173" formatCode="_-[$€-2]* #,##0.00_-;\-[$€-2]* #,##0.00_-;_-[$€-2]* &quot;-&quot;??_-"/>
    <numFmt numFmtId="174" formatCode="#,##0.0_);\(#,##0.0\);\-_)"/>
    <numFmt numFmtId="175" formatCode="#,##0.0_ ;[Red]\(#,##0.0\)"/>
    <numFmt numFmtId="176" formatCode="[$-409]mmmm\-yy;@"/>
  </numFmts>
  <fonts count="7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10"/>
      <color theme="0"/>
      <name val="Arial"/>
      <family val="2"/>
    </font>
    <font>
      <b/>
      <sz val="10"/>
      <name val="Arial"/>
      <family val="2"/>
    </font>
    <font>
      <sz val="10"/>
      <name val="Arial"/>
      <family val="2"/>
    </font>
    <font>
      <sz val="10"/>
      <color theme="1"/>
      <name val="Arial"/>
      <family val="2"/>
    </font>
    <font>
      <sz val="8"/>
      <name val="Arial"/>
      <family val="2"/>
    </font>
    <font>
      <sz val="11"/>
      <color indexed="8"/>
      <name val="Calibri"/>
      <family val="2"/>
    </font>
    <font>
      <sz val="10"/>
      <color theme="1"/>
      <name val="Verdana"/>
      <family val="2"/>
    </font>
    <font>
      <sz val="12"/>
      <name val="Arial"/>
      <family val="2"/>
    </font>
    <font>
      <sz val="11"/>
      <name val="CG Omega"/>
      <family val="2"/>
    </font>
    <font>
      <sz val="11"/>
      <color indexed="9"/>
      <name val="Calibri"/>
      <family val="2"/>
    </font>
    <font>
      <b/>
      <sz val="11"/>
      <color indexed="8"/>
      <name val="Calibri"/>
      <family val="2"/>
    </font>
    <font>
      <sz val="10"/>
      <name val="Verdana"/>
      <family val="2"/>
    </font>
    <font>
      <sz val="10"/>
      <color indexed="8"/>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mbria"/>
      <family val="2"/>
      <scheme val="major"/>
    </font>
    <font>
      <sz val="11"/>
      <color rgb="FFFF0000"/>
      <name val="Calibri"/>
      <family val="2"/>
      <scheme val="minor"/>
    </font>
    <font>
      <sz val="12"/>
      <name val="Arial"/>
      <family val="2"/>
    </font>
    <font>
      <sz val="10"/>
      <name val="Helv"/>
      <charset val="204"/>
    </font>
    <font>
      <sz val="10"/>
      <color indexed="9"/>
      <name val="Arial"/>
      <family val="2"/>
    </font>
    <font>
      <b/>
      <sz val="11"/>
      <color indexed="53"/>
      <name val="Calibri"/>
      <family val="2"/>
    </font>
    <font>
      <sz val="12"/>
      <name val="Arial MT"/>
    </font>
    <font>
      <i/>
      <sz val="10"/>
      <color indexed="23"/>
      <name val="Arial"/>
      <family val="2"/>
    </font>
    <font>
      <i/>
      <sz val="11"/>
      <color indexed="23"/>
      <name val="Calibri"/>
      <family val="2"/>
    </font>
    <font>
      <b/>
      <sz val="11"/>
      <color indexed="62"/>
      <name val="Calibri"/>
      <family val="2"/>
    </font>
    <font>
      <u/>
      <sz val="10"/>
      <color indexed="12"/>
      <name val="Arial"/>
      <family val="2"/>
    </font>
    <font>
      <u/>
      <sz val="8.5"/>
      <color indexed="12"/>
      <name val="Arial"/>
      <family val="2"/>
    </font>
    <font>
      <u/>
      <sz val="10"/>
      <color indexed="12"/>
      <name val="CG Omega"/>
      <family val="2"/>
    </font>
    <font>
      <u/>
      <sz val="8"/>
      <color indexed="12"/>
      <name val="Arial"/>
      <family val="2"/>
    </font>
    <font>
      <sz val="11"/>
      <color indexed="48"/>
      <name val="Calibri"/>
      <family val="2"/>
    </font>
    <font>
      <sz val="10"/>
      <color indexed="54"/>
      <name val="Arial"/>
      <family val="2"/>
    </font>
    <font>
      <b/>
      <sz val="11"/>
      <color indexed="63"/>
      <name val="Calibri"/>
      <family val="2"/>
    </font>
    <font>
      <b/>
      <sz val="8"/>
      <name val="Arial"/>
      <family val="2"/>
    </font>
    <font>
      <b/>
      <sz val="18"/>
      <color indexed="56"/>
      <name val="Cambria"/>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0"/>
      <color theme="0" tint="-4.9989318521683403E-2"/>
      <name val="Gill Sans MT"/>
      <family val="2"/>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theme="1"/>
      <name val="Arial"/>
      <family val="2"/>
    </font>
    <font>
      <vertAlign val="subscript"/>
      <sz val="11"/>
      <color theme="0"/>
      <name val="Arial"/>
      <family val="2"/>
    </font>
    <font>
      <sz val="11"/>
      <color theme="0"/>
      <name val="Arial"/>
      <family val="2"/>
    </font>
    <font>
      <u/>
      <sz val="11"/>
      <color theme="10"/>
      <name val="Calibri"/>
      <family val="2"/>
      <scheme val="minor"/>
    </font>
    <font>
      <b/>
      <sz val="10"/>
      <color rgb="FF4F81BD"/>
      <name val="Arial"/>
      <family val="2"/>
    </font>
    <font>
      <u/>
      <sz val="10"/>
      <color theme="10"/>
      <name val="Arial"/>
      <family val="2"/>
    </font>
    <font>
      <b/>
      <sz val="11"/>
      <color theme="0"/>
      <name val="Arial"/>
      <family val="2"/>
    </font>
    <font>
      <sz val="11"/>
      <name val="Arial"/>
      <family val="2"/>
    </font>
    <font>
      <b/>
      <sz val="11"/>
      <name val="Arial"/>
      <family val="2"/>
    </font>
    <font>
      <b/>
      <sz val="11"/>
      <color theme="1"/>
      <name val="Arial"/>
      <family val="2"/>
    </font>
    <font>
      <sz val="11"/>
      <color rgb="FF0000FF"/>
      <name val="Arial"/>
      <family val="2"/>
    </font>
    <font>
      <sz val="11"/>
      <color theme="0" tint="-0.249977111117893"/>
      <name val="Arial"/>
      <family val="2"/>
    </font>
    <font>
      <b/>
      <sz val="12"/>
      <name val="Arial"/>
      <family val="2"/>
    </font>
    <font>
      <b/>
      <sz val="11"/>
      <color theme="3" tint="0.39997558519241921"/>
      <name val="Arial"/>
      <family val="2"/>
    </font>
    <font>
      <sz val="9"/>
      <color indexed="81"/>
      <name val="Tahoma"/>
      <family val="2"/>
    </font>
    <font>
      <b/>
      <sz val="9"/>
      <color indexed="81"/>
      <name val="Tahoma"/>
      <family val="2"/>
    </font>
    <font>
      <sz val="11"/>
      <color theme="5" tint="-0.249977111117893"/>
      <name val="Arial"/>
      <family val="2"/>
    </font>
    <font>
      <i/>
      <sz val="11"/>
      <name val="Arial"/>
      <family val="2"/>
    </font>
  </fonts>
  <fills count="82">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9"/>
        <bgColor indexed="9"/>
      </patternFill>
    </fill>
    <fill>
      <patternFill patternType="solid">
        <fgColor indexed="26"/>
        <bgColor indexed="64"/>
      </patternFill>
    </fill>
    <fill>
      <patternFill patternType="solid">
        <fgColor indexed="20"/>
      </patternFill>
    </fill>
    <fill>
      <patternFill patternType="solid">
        <fgColor theme="0" tint="-0.499984740745262"/>
        <bgColor indexed="64"/>
      </patternFill>
    </fill>
    <fill>
      <patternFill patternType="solid">
        <fgColor theme="6" tint="0.59999389629810485"/>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24"/>
      </bottom>
      <diagonal/>
    </border>
    <border>
      <left style="hair">
        <color indexed="54"/>
      </left>
      <right style="hair">
        <color indexed="54"/>
      </right>
      <top style="thin">
        <color indexed="54"/>
      </top>
      <bottom style="hair">
        <color indexed="54"/>
      </bottom>
      <diagonal/>
    </border>
    <border>
      <left style="thin">
        <color indexed="63"/>
      </left>
      <right style="thin">
        <color indexed="63"/>
      </right>
      <top style="thin">
        <color indexed="63"/>
      </top>
      <bottom style="thin">
        <color indexed="63"/>
      </bottom>
      <diagonal/>
    </border>
    <border>
      <left style="thin">
        <color indexed="54"/>
      </left>
      <right/>
      <top style="thin">
        <color indexed="54"/>
      </top>
      <bottom/>
      <diagonal/>
    </border>
    <border>
      <left/>
      <right/>
      <top style="thin">
        <color indexed="48"/>
      </top>
      <bottom style="double">
        <color indexed="4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25">
    <xf numFmtId="0" fontId="0" fillId="0" borderId="0"/>
    <xf numFmtId="0" fontId="4"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0" fillId="0" borderId="0"/>
    <xf numFmtId="0" fontId="7" fillId="0" borderId="0"/>
    <xf numFmtId="0" fontId="7" fillId="0" borderId="0"/>
    <xf numFmtId="0" fontId="7" fillId="0" borderId="0"/>
    <xf numFmtId="0" fontId="1" fillId="0" borderId="0"/>
    <xf numFmtId="0" fontId="10" fillId="14" borderId="5" applyNumberFormat="0" applyFont="0" applyAlignment="0" applyProtection="0"/>
    <xf numFmtId="0" fontId="10" fillId="14" borderId="5" applyNumberFormat="0" applyFont="0" applyAlignment="0" applyProtection="0"/>
    <xf numFmtId="0" fontId="7" fillId="14" borderId="5" applyNumberFormat="0" applyFont="0" applyAlignment="0" applyProtection="0"/>
    <xf numFmtId="0" fontId="7" fillId="14" borderId="5"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0" fontId="4"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0" fillId="0" borderId="0"/>
    <xf numFmtId="0" fontId="7" fillId="0" borderId="0"/>
    <xf numFmtId="0" fontId="13" fillId="0" borderId="0"/>
    <xf numFmtId="0" fontId="13" fillId="0" borderId="0"/>
    <xf numFmtId="0" fontId="7" fillId="0" borderId="0"/>
    <xf numFmtId="0" fontId="13" fillId="0" borderId="0"/>
    <xf numFmtId="0" fontId="13" fillId="0" borderId="0"/>
    <xf numFmtId="0" fontId="10" fillId="15" borderId="0" applyNumberFormat="0" applyBorder="0" applyAlignment="0" applyProtection="0"/>
    <xf numFmtId="0" fontId="10"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4" fillId="23"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3"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4" fillId="16" borderId="0" applyNumberFormat="0" applyBorder="0" applyAlignment="0" applyProtection="0"/>
    <xf numFmtId="0" fontId="10" fillId="24" borderId="0" applyNumberFormat="0" applyBorder="0" applyAlignment="0" applyProtection="0"/>
    <xf numFmtId="0" fontId="10" fillId="19" borderId="0" applyNumberFormat="0" applyBorder="0" applyAlignment="0" applyProtection="0"/>
    <xf numFmtId="0" fontId="14" fillId="25" borderId="0" applyNumberFormat="0" applyBorder="0" applyAlignment="0" applyProtection="0"/>
    <xf numFmtId="168" fontId="7" fillId="0" borderId="0" applyFont="0" applyFill="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7" fillId="0" borderId="0"/>
    <xf numFmtId="0" fontId="1" fillId="0" borderId="0"/>
    <xf numFmtId="0" fontId="11" fillId="0" borderId="0"/>
    <xf numFmtId="9" fontId="16" fillId="0" borderId="0" applyFont="0" applyFill="0" applyBorder="0" applyAlignment="0" applyProtection="0"/>
    <xf numFmtId="9" fontId="17" fillId="0" borderId="0" applyFont="0" applyFill="0" applyBorder="0" applyAlignment="0" applyProtection="0"/>
    <xf numFmtId="4" fontId="18" fillId="29" borderId="8" applyNumberFormat="0" applyProtection="0">
      <alignment vertical="center"/>
    </xf>
    <xf numFmtId="4" fontId="19" fillId="29" borderId="8" applyNumberFormat="0" applyProtection="0">
      <alignment vertical="center"/>
    </xf>
    <xf numFmtId="4" fontId="18" fillId="29" borderId="8" applyNumberFormat="0" applyProtection="0">
      <alignment horizontal="left" vertical="center" indent="1"/>
    </xf>
    <xf numFmtId="0" fontId="18" fillId="29" borderId="8" applyNumberFormat="0" applyProtection="0">
      <alignment horizontal="left" vertical="top" indent="1"/>
    </xf>
    <xf numFmtId="4" fontId="18" fillId="30" borderId="0" applyNumberFormat="0" applyProtection="0">
      <alignment horizontal="left" vertical="center" indent="1"/>
    </xf>
    <xf numFmtId="4" fontId="20" fillId="5" borderId="8" applyNumberFormat="0" applyProtection="0">
      <alignment horizontal="right" vertical="center"/>
    </xf>
    <xf numFmtId="4" fontId="20" fillId="11" borderId="8" applyNumberFormat="0" applyProtection="0">
      <alignment horizontal="right" vertical="center"/>
    </xf>
    <xf numFmtId="4" fontId="20" fillId="31" borderId="8" applyNumberFormat="0" applyProtection="0">
      <alignment horizontal="right" vertical="center"/>
    </xf>
    <xf numFmtId="4" fontId="20" fillId="13" borderId="8" applyNumberFormat="0" applyProtection="0">
      <alignment horizontal="right" vertical="center"/>
    </xf>
    <xf numFmtId="4" fontId="20" fillId="32" borderId="8" applyNumberFormat="0" applyProtection="0">
      <alignment horizontal="right" vertical="center"/>
    </xf>
    <xf numFmtId="4" fontId="20" fillId="33" borderId="8" applyNumberFormat="0" applyProtection="0">
      <alignment horizontal="right" vertical="center"/>
    </xf>
    <xf numFmtId="4" fontId="20" fillId="34" borderId="8" applyNumberFormat="0" applyProtection="0">
      <alignment horizontal="right" vertical="center"/>
    </xf>
    <xf numFmtId="4" fontId="20" fillId="35" borderId="8" applyNumberFormat="0" applyProtection="0">
      <alignment horizontal="right" vertical="center"/>
    </xf>
    <xf numFmtId="4" fontId="20" fillId="12" borderId="8" applyNumberFormat="0" applyProtection="0">
      <alignment horizontal="right" vertical="center"/>
    </xf>
    <xf numFmtId="4" fontId="18" fillId="36" borderId="9" applyNumberFormat="0" applyProtection="0">
      <alignment horizontal="left" vertical="center" indent="1"/>
    </xf>
    <xf numFmtId="4" fontId="20" fillId="37" borderId="0" applyNumberFormat="0" applyProtection="0">
      <alignment horizontal="left" vertical="center" indent="1"/>
    </xf>
    <xf numFmtId="4" fontId="21" fillId="38" borderId="0" applyNumberFormat="0" applyProtection="0">
      <alignment horizontal="left" vertical="center" indent="1"/>
    </xf>
    <xf numFmtId="4" fontId="20" fillId="30" borderId="8" applyNumberFormat="0" applyProtection="0">
      <alignment horizontal="right" vertical="center"/>
    </xf>
    <xf numFmtId="4" fontId="20" fillId="37" borderId="0" applyNumberFormat="0" applyProtection="0">
      <alignment horizontal="left" vertical="center" indent="1"/>
    </xf>
    <xf numFmtId="4" fontId="20" fillId="30" borderId="0"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top" indent="1"/>
    </xf>
    <xf numFmtId="0" fontId="7" fillId="30" borderId="8" applyNumberFormat="0" applyProtection="0">
      <alignment horizontal="left" vertical="center" indent="1"/>
    </xf>
    <xf numFmtId="0" fontId="7" fillId="30" borderId="8" applyNumberFormat="0" applyProtection="0">
      <alignment horizontal="left" vertical="top" indent="1"/>
    </xf>
    <xf numFmtId="0" fontId="7" fillId="10" borderId="8" applyNumberFormat="0" applyProtection="0">
      <alignment horizontal="left" vertical="center" indent="1"/>
    </xf>
    <xf numFmtId="0" fontId="7" fillId="10" borderId="8" applyNumberFormat="0" applyProtection="0">
      <alignment horizontal="left" vertical="top" indent="1"/>
    </xf>
    <xf numFmtId="0" fontId="7" fillId="37" borderId="8" applyNumberFormat="0" applyProtection="0">
      <alignment horizontal="left" vertical="center" indent="1"/>
    </xf>
    <xf numFmtId="0" fontId="7" fillId="37" borderId="8" applyNumberFormat="0" applyProtection="0">
      <alignment horizontal="left" vertical="top" indent="1"/>
    </xf>
    <xf numFmtId="0" fontId="7" fillId="39" borderId="6" applyNumberFormat="0">
      <protection locked="0"/>
    </xf>
    <xf numFmtId="4" fontId="20" fillId="14" borderId="8" applyNumberFormat="0" applyProtection="0">
      <alignment vertical="center"/>
    </xf>
    <xf numFmtId="4" fontId="22" fillId="14" borderId="8" applyNumberFormat="0" applyProtection="0">
      <alignment vertical="center"/>
    </xf>
    <xf numFmtId="4" fontId="20" fillId="14" borderId="8" applyNumberFormat="0" applyProtection="0">
      <alignment horizontal="left" vertical="center" indent="1"/>
    </xf>
    <xf numFmtId="0" fontId="20" fillId="14" borderId="8" applyNumberFormat="0" applyProtection="0">
      <alignment horizontal="left" vertical="top" indent="1"/>
    </xf>
    <xf numFmtId="4" fontId="20" fillId="37" borderId="8" applyNumberFormat="0" applyProtection="0">
      <alignment horizontal="right" vertical="center"/>
    </xf>
    <xf numFmtId="4" fontId="22" fillId="37" borderId="8" applyNumberFormat="0" applyProtection="0">
      <alignment horizontal="right" vertical="center"/>
    </xf>
    <xf numFmtId="4" fontId="20" fillId="30" borderId="8" applyNumberFormat="0" applyProtection="0">
      <alignment horizontal="left" vertical="center" indent="1"/>
    </xf>
    <xf numFmtId="0" fontId="20" fillId="30" borderId="8" applyNumberFormat="0" applyProtection="0">
      <alignment horizontal="left" vertical="top" indent="1"/>
    </xf>
    <xf numFmtId="4" fontId="23" fillId="40" borderId="0" applyNumberFormat="0" applyProtection="0">
      <alignment horizontal="left" vertical="center" indent="1"/>
    </xf>
    <xf numFmtId="4" fontId="24" fillId="37" borderId="8" applyNumberFormat="0" applyProtection="0">
      <alignment horizontal="right" vertical="center"/>
    </xf>
    <xf numFmtId="0" fontId="25"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4" fillId="0" borderId="0" applyFont="0" applyFill="0" applyBorder="0" applyAlignment="0" applyProtection="0"/>
    <xf numFmtId="0" fontId="4" fillId="0" borderId="0"/>
    <xf numFmtId="0" fontId="29" fillId="0" borderId="0"/>
    <xf numFmtId="0" fontId="4" fillId="0" borderId="0"/>
    <xf numFmtId="0" fontId="29" fillId="0" borderId="0"/>
    <xf numFmtId="0" fontId="29" fillId="0" borderId="0"/>
    <xf numFmtId="0" fontId="4" fillId="0" borderId="0" applyFont="0" applyFill="0" applyBorder="0" applyAlignment="0" applyProtection="0"/>
    <xf numFmtId="0" fontId="29" fillId="0" borderId="0"/>
    <xf numFmtId="0" fontId="29"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29" fillId="0" borderId="0"/>
    <xf numFmtId="0" fontId="4" fillId="0" borderId="0"/>
    <xf numFmtId="0" fontId="4" fillId="0" borderId="0" applyFont="0" applyFill="0" applyBorder="0" applyAlignment="0" applyProtection="0"/>
    <xf numFmtId="0" fontId="13" fillId="0" borderId="0"/>
    <xf numFmtId="0" fontId="4" fillId="0" borderId="0" applyFont="0" applyFill="0" applyBorder="0" applyAlignment="0" applyProtection="0"/>
    <xf numFmtId="0" fontId="1" fillId="49" borderId="0" applyNumberFormat="0" applyBorder="0" applyAlignment="0" applyProtection="0"/>
    <xf numFmtId="0" fontId="20" fillId="30" borderId="0" applyNumberFormat="0" applyBorder="0" applyAlignment="0" applyProtection="0"/>
    <xf numFmtId="0" fontId="10" fillId="4"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20" fillId="30"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20" fillId="11" borderId="0" applyNumberFormat="0" applyBorder="0" applyAlignment="0" applyProtection="0"/>
    <xf numFmtId="0" fontId="10" fillId="5"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20" fillId="1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7" borderId="0" applyNumberFormat="0" applyBorder="0" applyAlignment="0" applyProtection="0"/>
    <xf numFmtId="0" fontId="20" fillId="14" borderId="0" applyNumberFormat="0" applyBorder="0" applyAlignment="0" applyProtection="0"/>
    <xf numFmtId="0" fontId="10" fillId="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20" fillId="14"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20" fillId="39" borderId="0" applyNumberFormat="0" applyBorder="0" applyAlignment="0" applyProtection="0"/>
    <xf numFmtId="0" fontId="10" fillId="7"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20" fillId="39"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20" fillId="10" borderId="0" applyNumberFormat="0" applyBorder="0" applyAlignment="0" applyProtection="0"/>
    <xf numFmtId="0" fontId="10" fillId="8"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20" fillId="10"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20" fillId="5" borderId="0" applyNumberFormat="0" applyBorder="0" applyAlignment="0" applyProtection="0"/>
    <xf numFmtId="0" fontId="10" fillId="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20" fillId="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50" borderId="0" applyNumberFormat="0" applyBorder="0" applyAlignment="0" applyProtection="0"/>
    <xf numFmtId="0" fontId="20" fillId="38" borderId="0" applyNumberFormat="0" applyBorder="0" applyAlignment="0" applyProtection="0"/>
    <xf numFmtId="0" fontId="10" fillId="1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20" fillId="3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20" fillId="11" borderId="0" applyNumberFormat="0" applyBorder="0" applyAlignment="0" applyProtection="0"/>
    <xf numFmtId="0" fontId="10" fillId="11"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20" fillId="11"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8" borderId="0" applyNumberFormat="0" applyBorder="0" applyAlignment="0" applyProtection="0"/>
    <xf numFmtId="0" fontId="20" fillId="34" borderId="0" applyNumberFormat="0" applyBorder="0" applyAlignment="0" applyProtection="0"/>
    <xf numFmtId="0" fontId="10" fillId="12"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20" fillId="34"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62" borderId="0" applyNumberFormat="0" applyBorder="0" applyAlignment="0" applyProtection="0"/>
    <xf numFmtId="0" fontId="20" fillId="72" borderId="0" applyNumberFormat="0" applyBorder="0" applyAlignment="0" applyProtection="0"/>
    <xf numFmtId="0" fontId="10" fillId="7"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20" fillId="7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20" fillId="38" borderId="0" applyNumberFormat="0" applyBorder="0" applyAlignment="0" applyProtection="0"/>
    <xf numFmtId="0" fontId="10" fillId="10"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20" fillId="38"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20" fillId="9" borderId="0" applyNumberFormat="0" applyBorder="0" applyAlignment="0" applyProtection="0"/>
    <xf numFmtId="0" fontId="10" fillId="13"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20"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51" borderId="0" applyNumberFormat="0" applyBorder="0" applyAlignment="0" applyProtection="0"/>
    <xf numFmtId="0" fontId="30" fillId="38" borderId="0" applyNumberFormat="0" applyBorder="0" applyAlignment="0" applyProtection="0"/>
    <xf numFmtId="0" fontId="14" fillId="73" borderId="0" applyNumberFormat="0" applyBorder="0" applyAlignment="0" applyProtection="0"/>
    <xf numFmtId="0" fontId="3" fillId="55" borderId="0" applyNumberFormat="0" applyBorder="0" applyAlignment="0" applyProtection="0"/>
    <xf numFmtId="0" fontId="30" fillId="11" borderId="0" applyNumberFormat="0" applyBorder="0" applyAlignment="0" applyProtection="0"/>
    <xf numFmtId="0" fontId="14" fillId="11" borderId="0" applyNumberFormat="0" applyBorder="0" applyAlignment="0" applyProtection="0"/>
    <xf numFmtId="0" fontId="3" fillId="59" borderId="0" applyNumberFormat="0" applyBorder="0" applyAlignment="0" applyProtection="0"/>
    <xf numFmtId="0" fontId="30" fillId="34" borderId="0" applyNumberFormat="0" applyBorder="0" applyAlignment="0" applyProtection="0"/>
    <xf numFmtId="0" fontId="14" fillId="12" borderId="0" applyNumberFormat="0" applyBorder="0" applyAlignment="0" applyProtection="0"/>
    <xf numFmtId="0" fontId="3" fillId="63" borderId="0" applyNumberFormat="0" applyBorder="0" applyAlignment="0" applyProtection="0"/>
    <xf numFmtId="0" fontId="30" fillId="72" borderId="0" applyNumberFormat="0" applyBorder="0" applyAlignment="0" applyProtection="0"/>
    <xf numFmtId="0" fontId="14" fillId="74" borderId="0" applyNumberFormat="0" applyBorder="0" applyAlignment="0" applyProtection="0"/>
    <xf numFmtId="0" fontId="3" fillId="67" borderId="0" applyNumberFormat="0" applyBorder="0" applyAlignment="0" applyProtection="0"/>
    <xf numFmtId="0" fontId="30" fillId="38" borderId="0" applyNumberFormat="0" applyBorder="0" applyAlignment="0" applyProtection="0"/>
    <xf numFmtId="0" fontId="14" fillId="75" borderId="0" applyNumberFormat="0" applyBorder="0" applyAlignment="0" applyProtection="0"/>
    <xf numFmtId="0" fontId="3" fillId="71" borderId="0" applyNumberFormat="0" applyBorder="0" applyAlignment="0" applyProtection="0"/>
    <xf numFmtId="0" fontId="30" fillId="9" borderId="0" applyNumberFormat="0" applyBorder="0" applyAlignment="0" applyProtection="0"/>
    <xf numFmtId="0" fontId="14" fillId="32"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48"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2"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45" fillId="42" borderId="0" applyNumberFormat="0" applyBorder="0" applyAlignment="0" applyProtection="0"/>
    <xf numFmtId="0" fontId="46" fillId="45" borderId="13" applyNumberFormat="0" applyAlignment="0" applyProtection="0"/>
    <xf numFmtId="0" fontId="31" fillId="76" borderId="19" applyNumberFormat="0" applyAlignment="0" applyProtection="0"/>
    <xf numFmtId="0" fontId="31" fillId="76" borderId="19" applyNumberFormat="0" applyAlignment="0" applyProtection="0"/>
    <xf numFmtId="0" fontId="2" fillId="46" borderId="16" applyNumberFormat="0" applyAlignment="0" applyProtection="0"/>
    <xf numFmtId="43" fontId="1"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0" fontId="13"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43" fontId="10" fillId="0" borderId="0" applyFont="0" applyFill="0" applyBorder="0" applyAlignment="0" applyProtection="0"/>
    <xf numFmtId="0" fontId="13" fillId="0" borderId="0" applyFont="0" applyFill="0" applyBorder="0" applyAlignment="0" applyProtection="0"/>
    <xf numFmtId="170" fontId="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1" fontId="4"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43" fontId="13"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4" fontId="4" fillId="0" borderId="0" applyFont="0" applyFill="0" applyBorder="0" applyAlignment="0" applyProtection="0"/>
    <xf numFmtId="173" fontId="32" fillId="0" borderId="0" applyFont="0" applyFill="0" applyBorder="0" applyAlignment="0" applyProtection="0"/>
    <xf numFmtId="0" fontId="47"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48" fillId="41" borderId="0" applyNumberFormat="0" applyBorder="0" applyAlignment="0" applyProtection="0"/>
    <xf numFmtId="0" fontId="49" fillId="0" borderId="10" applyNumberFormat="0" applyFill="0" applyAlignment="0" applyProtection="0"/>
    <xf numFmtId="0" fontId="50" fillId="0" borderId="11" applyNumberFormat="0" applyFill="0" applyAlignment="0" applyProtection="0"/>
    <xf numFmtId="0" fontId="51" fillId="0" borderId="12"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53" fillId="44" borderId="13" applyNumberFormat="0" applyAlignment="0" applyProtection="0"/>
    <xf numFmtId="0" fontId="40" fillId="25" borderId="19" applyNumberFormat="0" applyAlignment="0" applyProtection="0"/>
    <xf numFmtId="0" fontId="40" fillId="25" borderId="19" applyNumberFormat="0" applyAlignment="0" applyProtection="0"/>
    <xf numFmtId="169" fontId="41" fillId="77" borderId="21" applyNumberFormat="0" applyBorder="0" applyAlignment="0"/>
    <xf numFmtId="174" fontId="54" fillId="79" borderId="0"/>
    <xf numFmtId="0" fontId="55" fillId="0" borderId="15" applyNumberFormat="0" applyFill="0" applyAlignment="0" applyProtection="0"/>
    <xf numFmtId="0" fontId="56" fillId="43" borderId="0" applyNumberFormat="0" applyBorder="0" applyAlignment="0" applyProtection="0"/>
    <xf numFmtId="0" fontId="4" fillId="0" borderId="0"/>
    <xf numFmtId="0" fontId="4" fillId="0" borderId="0"/>
    <xf numFmtId="0" fontId="1" fillId="0" borderId="0"/>
    <xf numFmtId="0" fontId="13" fillId="0" borderId="0"/>
    <xf numFmtId="0" fontId="4" fillId="0" borderId="0" applyFont="0" applyFill="0" applyBorder="0" applyAlignment="0" applyProtection="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alignment vertical="top"/>
    </xf>
    <xf numFmtId="0" fontId="1" fillId="0" borderId="0"/>
    <xf numFmtId="0" fontId="4" fillId="0" borderId="0" applyFont="0" applyFill="0" applyBorder="0" applyAlignment="0" applyProtection="0"/>
    <xf numFmtId="0" fontId="1" fillId="0" borderId="0"/>
    <xf numFmtId="0" fontId="4" fillId="0" borderId="0"/>
    <xf numFmtId="0" fontId="1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applyFont="0" applyFill="0" applyBorder="0" applyAlignment="0" applyProtection="0"/>
    <xf numFmtId="0" fontId="1" fillId="0" borderId="0"/>
    <xf numFmtId="0" fontId="4" fillId="0" borderId="0"/>
    <xf numFmtId="0" fontId="4" fillId="0" borderId="0"/>
    <xf numFmtId="0" fontId="4" fillId="0" borderId="0"/>
    <xf numFmtId="0" fontId="12" fillId="0" borderId="0"/>
    <xf numFmtId="0" fontId="12" fillId="0" borderId="0"/>
    <xf numFmtId="0" fontId="1" fillId="0" borderId="0"/>
    <xf numFmtId="0" fontId="4" fillId="0" borderId="0"/>
    <xf numFmtId="0" fontId="1" fillId="0" borderId="0"/>
    <xf numFmtId="0" fontId="1" fillId="0" borderId="0"/>
    <xf numFmtId="0" fontId="12" fillId="0" borderId="0"/>
    <xf numFmtId="0" fontId="1" fillId="0" borderId="0"/>
    <xf numFmtId="0" fontId="4" fillId="0" borderId="0"/>
    <xf numFmtId="0" fontId="1" fillId="0" borderId="0"/>
    <xf numFmtId="0" fontId="4" fillId="0" borderId="0"/>
    <xf numFmtId="0" fontId="12" fillId="0" borderId="0"/>
    <xf numFmtId="0" fontId="4" fillId="0" borderId="0" applyFont="0" applyFill="0" applyBorder="0" applyAlignment="0" applyProtection="0"/>
    <xf numFmtId="0" fontId="4" fillId="0" borderId="0"/>
    <xf numFmtId="0" fontId="4" fillId="0" borderId="0" applyFont="0" applyFill="0" applyBorder="0" applyAlignment="0" applyProtection="0"/>
    <xf numFmtId="0" fontId="11" fillId="0" borderId="0"/>
    <xf numFmtId="0" fontId="1" fillId="0" borderId="0"/>
    <xf numFmtId="0" fontId="4" fillId="0" borderId="0" applyFont="0" applyFill="0" applyBorder="0" applyAlignment="0" applyProtection="0"/>
    <xf numFmtId="0" fontId="1" fillId="47" borderId="17" applyNumberFormat="0" applyFont="0" applyAlignment="0" applyProtection="0"/>
    <xf numFmtId="0" fontId="4" fillId="24" borderId="5" applyNumberFormat="0" applyFont="0" applyAlignment="0" applyProtection="0"/>
    <xf numFmtId="0" fontId="4" fillId="24" borderId="5"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4" fillId="24" borderId="5" applyNumberFormat="0" applyFont="0" applyAlignment="0" applyProtection="0"/>
    <xf numFmtId="0" fontId="1" fillId="47" borderId="17" applyNumberFormat="0" applyFont="0" applyAlignment="0" applyProtection="0"/>
    <xf numFmtId="0" fontId="4" fillId="24" borderId="5" applyNumberFormat="0" applyFont="0" applyAlignment="0" applyProtection="0"/>
    <xf numFmtId="0" fontId="1" fillId="47" borderId="17" applyNumberFormat="0" applyFont="0" applyAlignment="0" applyProtection="0"/>
    <xf numFmtId="0" fontId="4" fillId="24" borderId="5" applyNumberFormat="0" applyFont="0" applyAlignment="0" applyProtection="0"/>
    <xf numFmtId="0" fontId="1" fillId="47" borderId="17" applyNumberFormat="0" applyFont="0" applyAlignment="0" applyProtection="0"/>
    <xf numFmtId="0" fontId="4" fillId="24" borderId="5"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1" fillId="47" borderId="17" applyNumberFormat="0" applyFont="0" applyAlignment="0" applyProtection="0"/>
    <xf numFmtId="0" fontId="57" fillId="45" borderId="14" applyNumberFormat="0" applyAlignment="0" applyProtection="0"/>
    <xf numFmtId="0" fontId="42" fillId="76" borderId="22" applyNumberFormat="0" applyAlignment="0" applyProtection="0"/>
    <xf numFmtId="0" fontId="42" fillId="76" borderId="22"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4" fontId="18" fillId="29" borderId="8" applyNumberFormat="0" applyProtection="0">
      <alignment vertical="center"/>
    </xf>
    <xf numFmtId="4" fontId="18" fillId="29" borderId="8" applyNumberFormat="0" applyProtection="0">
      <alignment vertical="center"/>
    </xf>
    <xf numFmtId="4" fontId="19" fillId="29" borderId="8" applyNumberFormat="0" applyProtection="0">
      <alignment vertical="center"/>
    </xf>
    <xf numFmtId="4" fontId="19" fillId="29" borderId="8" applyNumberFormat="0" applyProtection="0">
      <alignment vertical="center"/>
    </xf>
    <xf numFmtId="4" fontId="18" fillId="29" borderId="8" applyNumberFormat="0" applyProtection="0">
      <alignment horizontal="left" vertical="center" indent="1"/>
    </xf>
    <xf numFmtId="4" fontId="18" fillId="29" borderId="8" applyNumberFormat="0" applyProtection="0">
      <alignment horizontal="left" vertical="center" indent="1"/>
    </xf>
    <xf numFmtId="0" fontId="18" fillId="29" borderId="8" applyNumberFormat="0" applyProtection="0">
      <alignment horizontal="left" vertical="top" indent="1"/>
    </xf>
    <xf numFmtId="0" fontId="18" fillId="29" borderId="8" applyNumberFormat="0" applyProtection="0">
      <alignment horizontal="left" vertical="top" indent="1"/>
    </xf>
    <xf numFmtId="4" fontId="20" fillId="5" borderId="8" applyNumberFormat="0" applyProtection="0">
      <alignment horizontal="right" vertical="center"/>
    </xf>
    <xf numFmtId="4" fontId="20" fillId="5" borderId="8" applyNumberFormat="0" applyProtection="0">
      <alignment horizontal="right" vertical="center"/>
    </xf>
    <xf numFmtId="4" fontId="20" fillId="5" borderId="8" applyNumberFormat="0" applyProtection="0">
      <alignment horizontal="right" vertical="center"/>
    </xf>
    <xf numFmtId="4" fontId="20" fillId="11" borderId="8" applyNumberFormat="0" applyProtection="0">
      <alignment horizontal="right" vertical="center"/>
    </xf>
    <xf numFmtId="4" fontId="20" fillId="11" borderId="8" applyNumberFormat="0" applyProtection="0">
      <alignment horizontal="right" vertical="center"/>
    </xf>
    <xf numFmtId="4" fontId="20" fillId="11" borderId="8" applyNumberFormat="0" applyProtection="0">
      <alignment horizontal="right" vertical="center"/>
    </xf>
    <xf numFmtId="4" fontId="20" fillId="31" borderId="8" applyNumberFormat="0" applyProtection="0">
      <alignment horizontal="right" vertical="center"/>
    </xf>
    <xf numFmtId="4" fontId="20" fillId="31" borderId="8" applyNumberFormat="0" applyProtection="0">
      <alignment horizontal="right" vertical="center"/>
    </xf>
    <xf numFmtId="4" fontId="20" fillId="31" borderId="8" applyNumberFormat="0" applyProtection="0">
      <alignment horizontal="right" vertical="center"/>
    </xf>
    <xf numFmtId="4" fontId="20" fillId="13" borderId="8" applyNumberFormat="0" applyProtection="0">
      <alignment horizontal="right" vertical="center"/>
    </xf>
    <xf numFmtId="4" fontId="20" fillId="13" borderId="8" applyNumberFormat="0" applyProtection="0">
      <alignment horizontal="right" vertical="center"/>
    </xf>
    <xf numFmtId="4" fontId="20" fillId="13" borderId="8" applyNumberFormat="0" applyProtection="0">
      <alignment horizontal="right" vertical="center"/>
    </xf>
    <xf numFmtId="4" fontId="20" fillId="32" borderId="8" applyNumberFormat="0" applyProtection="0">
      <alignment horizontal="right" vertical="center"/>
    </xf>
    <xf numFmtId="4" fontId="20" fillId="32" borderId="8" applyNumberFormat="0" applyProtection="0">
      <alignment horizontal="right" vertical="center"/>
    </xf>
    <xf numFmtId="4" fontId="20" fillId="32" borderId="8" applyNumberFormat="0" applyProtection="0">
      <alignment horizontal="right" vertical="center"/>
    </xf>
    <xf numFmtId="4" fontId="20" fillId="33" borderId="8" applyNumberFormat="0" applyProtection="0">
      <alignment horizontal="right" vertical="center"/>
    </xf>
    <xf numFmtId="4" fontId="20" fillId="33" borderId="8" applyNumberFormat="0" applyProtection="0">
      <alignment horizontal="right" vertical="center"/>
    </xf>
    <xf numFmtId="4" fontId="20" fillId="33" borderId="8" applyNumberFormat="0" applyProtection="0">
      <alignment horizontal="right" vertical="center"/>
    </xf>
    <xf numFmtId="4" fontId="20" fillId="34" borderId="8" applyNumberFormat="0" applyProtection="0">
      <alignment horizontal="right" vertical="center"/>
    </xf>
    <xf numFmtId="4" fontId="20" fillId="34" borderId="8" applyNumberFormat="0" applyProtection="0">
      <alignment horizontal="right" vertical="center"/>
    </xf>
    <xf numFmtId="4" fontId="20" fillId="34" borderId="8" applyNumberFormat="0" applyProtection="0">
      <alignment horizontal="right" vertical="center"/>
    </xf>
    <xf numFmtId="4" fontId="20" fillId="35" borderId="8" applyNumberFormat="0" applyProtection="0">
      <alignment horizontal="right" vertical="center"/>
    </xf>
    <xf numFmtId="4" fontId="20" fillId="35" borderId="8" applyNumberFormat="0" applyProtection="0">
      <alignment horizontal="right" vertical="center"/>
    </xf>
    <xf numFmtId="4" fontId="20" fillId="35" borderId="8" applyNumberFormat="0" applyProtection="0">
      <alignment horizontal="right" vertical="center"/>
    </xf>
    <xf numFmtId="4" fontId="20" fillId="12" borderId="8" applyNumberFormat="0" applyProtection="0">
      <alignment horizontal="right" vertical="center"/>
    </xf>
    <xf numFmtId="4" fontId="20" fillId="12" borderId="8" applyNumberFormat="0" applyProtection="0">
      <alignment horizontal="right" vertical="center"/>
    </xf>
    <xf numFmtId="4" fontId="20" fillId="12" borderId="8" applyNumberFormat="0" applyProtection="0">
      <alignment horizontal="right" vertical="center"/>
    </xf>
    <xf numFmtId="4" fontId="18" fillId="36" borderId="9" applyNumberFormat="0" applyProtection="0">
      <alignment horizontal="left" vertical="center" indent="1"/>
    </xf>
    <xf numFmtId="4" fontId="20" fillId="37" borderId="0" applyNumberFormat="0" applyProtection="0">
      <alignment horizontal="left" vertical="center" indent="1"/>
    </xf>
    <xf numFmtId="4" fontId="20" fillId="30" borderId="8" applyNumberFormat="0" applyProtection="0">
      <alignment horizontal="right" vertical="center"/>
    </xf>
    <xf numFmtId="4" fontId="20" fillId="30" borderId="8" applyNumberFormat="0" applyProtection="0">
      <alignment horizontal="right" vertical="center"/>
    </xf>
    <xf numFmtId="4" fontId="20" fillId="30" borderId="8" applyNumberFormat="0" applyProtection="0">
      <alignment horizontal="right" vertical="center"/>
    </xf>
    <xf numFmtId="4" fontId="20" fillId="37" borderId="0" applyNumberFormat="0" applyProtection="0">
      <alignment horizontal="left" vertical="center" indent="1"/>
    </xf>
    <xf numFmtId="4" fontId="20" fillId="30" borderId="0"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center" indent="1"/>
    </xf>
    <xf numFmtId="0" fontId="4" fillId="38" borderId="8" applyNumberFormat="0" applyProtection="0">
      <alignment horizontal="left" vertical="top" indent="1"/>
    </xf>
    <xf numFmtId="0" fontId="4" fillId="38" borderId="8" applyNumberFormat="0" applyProtection="0">
      <alignment horizontal="left" vertical="top" indent="1"/>
    </xf>
    <xf numFmtId="0" fontId="4" fillId="38" borderId="8" applyNumberFormat="0" applyProtection="0">
      <alignment horizontal="left" vertical="top" indent="1"/>
    </xf>
    <xf numFmtId="0" fontId="4" fillId="38" borderId="8" applyNumberFormat="0" applyProtection="0">
      <alignment horizontal="left" vertical="top" indent="1"/>
    </xf>
    <xf numFmtId="0" fontId="4" fillId="38" borderId="8" applyNumberFormat="0" applyProtection="0">
      <alignment horizontal="left" vertical="top" indent="1"/>
    </xf>
    <xf numFmtId="0" fontId="4" fillId="38" borderId="8" applyNumberFormat="0" applyProtection="0">
      <alignment horizontal="left" vertical="top" indent="1"/>
    </xf>
    <xf numFmtId="0" fontId="4" fillId="38" borderId="8" applyNumberFormat="0" applyProtection="0">
      <alignment horizontal="left" vertical="top" indent="1"/>
    </xf>
    <xf numFmtId="0" fontId="4" fillId="30" borderId="8" applyNumberFormat="0" applyProtection="0">
      <alignment horizontal="left" vertical="center" indent="1"/>
    </xf>
    <xf numFmtId="0" fontId="4" fillId="30" borderId="8" applyNumberFormat="0" applyProtection="0">
      <alignment horizontal="left" vertical="center" indent="1"/>
    </xf>
    <xf numFmtId="0" fontId="4" fillId="30" borderId="8" applyNumberFormat="0" applyProtection="0">
      <alignment horizontal="left" vertical="center" indent="1"/>
    </xf>
    <xf numFmtId="0" fontId="4" fillId="30" borderId="8" applyNumberFormat="0" applyProtection="0">
      <alignment horizontal="left" vertical="center" indent="1"/>
    </xf>
    <xf numFmtId="0" fontId="4" fillId="30" borderId="8" applyNumberFormat="0" applyProtection="0">
      <alignment horizontal="left" vertical="center" indent="1"/>
    </xf>
    <xf numFmtId="0" fontId="4" fillId="30" borderId="8" applyNumberFormat="0" applyProtection="0">
      <alignment horizontal="left" vertical="center" indent="1"/>
    </xf>
    <xf numFmtId="0" fontId="4" fillId="30" borderId="8" applyNumberFormat="0" applyProtection="0">
      <alignment horizontal="left" vertical="center" indent="1"/>
    </xf>
    <xf numFmtId="0" fontId="4" fillId="30" borderId="8" applyNumberFormat="0" applyProtection="0">
      <alignment horizontal="left" vertical="top" indent="1"/>
    </xf>
    <xf numFmtId="0" fontId="4" fillId="30" borderId="8" applyNumberFormat="0" applyProtection="0">
      <alignment horizontal="left" vertical="top" indent="1"/>
    </xf>
    <xf numFmtId="0" fontId="4" fillId="30" borderId="8" applyNumberFormat="0" applyProtection="0">
      <alignment horizontal="left" vertical="top" indent="1"/>
    </xf>
    <xf numFmtId="0" fontId="4" fillId="30" borderId="8" applyNumberFormat="0" applyProtection="0">
      <alignment horizontal="left" vertical="top" indent="1"/>
    </xf>
    <xf numFmtId="0" fontId="4" fillId="30" borderId="8" applyNumberFormat="0" applyProtection="0">
      <alignment horizontal="left" vertical="top" indent="1"/>
    </xf>
    <xf numFmtId="0" fontId="4" fillId="30" borderId="8" applyNumberFormat="0" applyProtection="0">
      <alignment horizontal="left" vertical="top" indent="1"/>
    </xf>
    <xf numFmtId="0" fontId="4" fillId="30" borderId="8" applyNumberFormat="0" applyProtection="0">
      <alignment horizontal="left" vertical="top" indent="1"/>
    </xf>
    <xf numFmtId="0" fontId="4" fillId="10" borderId="8" applyNumberFormat="0" applyProtection="0">
      <alignment horizontal="left" vertical="center" indent="1"/>
    </xf>
    <xf numFmtId="0" fontId="4" fillId="10" borderId="8" applyNumberFormat="0" applyProtection="0">
      <alignment horizontal="left" vertical="center" indent="1"/>
    </xf>
    <xf numFmtId="0" fontId="4" fillId="10" borderId="8" applyNumberFormat="0" applyProtection="0">
      <alignment horizontal="left" vertical="center" indent="1"/>
    </xf>
    <xf numFmtId="0" fontId="4" fillId="10" borderId="8" applyNumberFormat="0" applyProtection="0">
      <alignment horizontal="left" vertical="center" indent="1"/>
    </xf>
    <xf numFmtId="0" fontId="4" fillId="10" borderId="8" applyNumberFormat="0" applyProtection="0">
      <alignment horizontal="left" vertical="center" indent="1"/>
    </xf>
    <xf numFmtId="0" fontId="4" fillId="10" borderId="8" applyNumberFormat="0" applyProtection="0">
      <alignment horizontal="left" vertical="center" indent="1"/>
    </xf>
    <xf numFmtId="0" fontId="4" fillId="10" borderId="8" applyNumberFormat="0" applyProtection="0">
      <alignment horizontal="left" vertical="center" indent="1"/>
    </xf>
    <xf numFmtId="0" fontId="4" fillId="10" borderId="8" applyNumberFormat="0" applyProtection="0">
      <alignment horizontal="left" vertical="top" indent="1"/>
    </xf>
    <xf numFmtId="0" fontId="4" fillId="10" borderId="8" applyNumberFormat="0" applyProtection="0">
      <alignment horizontal="left" vertical="top" indent="1"/>
    </xf>
    <xf numFmtId="0" fontId="4" fillId="10" borderId="8" applyNumberFormat="0" applyProtection="0">
      <alignment horizontal="left" vertical="top" indent="1"/>
    </xf>
    <xf numFmtId="0" fontId="4" fillId="10" borderId="8" applyNumberFormat="0" applyProtection="0">
      <alignment horizontal="left" vertical="top" indent="1"/>
    </xf>
    <xf numFmtId="0" fontId="4" fillId="10" borderId="8" applyNumberFormat="0" applyProtection="0">
      <alignment horizontal="left" vertical="top" indent="1"/>
    </xf>
    <xf numFmtId="0" fontId="4" fillId="10" borderId="8" applyNumberFormat="0" applyProtection="0">
      <alignment horizontal="left" vertical="top" indent="1"/>
    </xf>
    <xf numFmtId="0" fontId="4" fillId="10" borderId="8" applyNumberFormat="0" applyProtection="0">
      <alignment horizontal="left" vertical="top" indent="1"/>
    </xf>
    <xf numFmtId="0" fontId="4" fillId="37" borderId="8" applyNumberFormat="0" applyProtection="0">
      <alignment horizontal="left" vertical="center" indent="1"/>
    </xf>
    <xf numFmtId="0" fontId="4" fillId="37" borderId="8" applyNumberFormat="0" applyProtection="0">
      <alignment horizontal="left" vertical="center" indent="1"/>
    </xf>
    <xf numFmtId="0" fontId="4" fillId="37" borderId="8" applyNumberFormat="0" applyProtection="0">
      <alignment horizontal="left" vertical="center" indent="1"/>
    </xf>
    <xf numFmtId="0" fontId="4" fillId="37" borderId="8" applyNumberFormat="0" applyProtection="0">
      <alignment horizontal="left" vertical="center" indent="1"/>
    </xf>
    <xf numFmtId="0" fontId="4" fillId="37" borderId="8" applyNumberFormat="0" applyProtection="0">
      <alignment horizontal="left" vertical="center" indent="1"/>
    </xf>
    <xf numFmtId="0" fontId="4" fillId="37" borderId="8" applyNumberFormat="0" applyProtection="0">
      <alignment horizontal="left" vertical="center" indent="1"/>
    </xf>
    <xf numFmtId="0" fontId="4" fillId="37" borderId="8" applyNumberFormat="0" applyProtection="0">
      <alignment horizontal="left" vertical="center" indent="1"/>
    </xf>
    <xf numFmtId="0" fontId="4" fillId="37" borderId="8" applyNumberFormat="0" applyProtection="0">
      <alignment horizontal="left" vertical="top" indent="1"/>
    </xf>
    <xf numFmtId="0" fontId="4" fillId="37" borderId="8" applyNumberFormat="0" applyProtection="0">
      <alignment horizontal="left" vertical="top" indent="1"/>
    </xf>
    <xf numFmtId="0" fontId="4" fillId="37" borderId="8" applyNumberFormat="0" applyProtection="0">
      <alignment horizontal="left" vertical="top" indent="1"/>
    </xf>
    <xf numFmtId="0" fontId="4" fillId="37" borderId="8" applyNumberFormat="0" applyProtection="0">
      <alignment horizontal="left" vertical="top" indent="1"/>
    </xf>
    <xf numFmtId="0" fontId="4" fillId="37" borderId="8" applyNumberFormat="0" applyProtection="0">
      <alignment horizontal="left" vertical="top" indent="1"/>
    </xf>
    <xf numFmtId="0" fontId="4" fillId="37" borderId="8" applyNumberFormat="0" applyProtection="0">
      <alignment horizontal="left" vertical="top" indent="1"/>
    </xf>
    <xf numFmtId="0" fontId="4" fillId="37" borderId="8" applyNumberFormat="0" applyProtection="0">
      <alignment horizontal="left" vertical="top" indent="1"/>
    </xf>
    <xf numFmtId="0" fontId="4" fillId="39" borderId="6" applyNumberFormat="0">
      <protection locked="0"/>
    </xf>
    <xf numFmtId="0" fontId="4" fillId="39" borderId="6" applyNumberFormat="0">
      <protection locked="0"/>
    </xf>
    <xf numFmtId="0" fontId="4" fillId="39" borderId="6" applyNumberFormat="0">
      <protection locked="0"/>
    </xf>
    <xf numFmtId="0" fontId="4" fillId="39" borderId="6" applyNumberFormat="0">
      <protection locked="0"/>
    </xf>
    <xf numFmtId="0" fontId="4" fillId="39" borderId="6" applyNumberFormat="0">
      <protection locked="0"/>
    </xf>
    <xf numFmtId="0" fontId="4" fillId="39" borderId="6" applyNumberFormat="0">
      <protection locked="0"/>
    </xf>
    <xf numFmtId="0" fontId="43" fillId="38" borderId="23" applyBorder="0"/>
    <xf numFmtId="0" fontId="43" fillId="38" borderId="23" applyBorder="0"/>
    <xf numFmtId="4" fontId="20" fillId="14" borderId="8" applyNumberFormat="0" applyProtection="0">
      <alignment vertical="center"/>
    </xf>
    <xf numFmtId="4" fontId="20" fillId="14" borderId="8" applyNumberFormat="0" applyProtection="0">
      <alignment vertical="center"/>
    </xf>
    <xf numFmtId="4" fontId="20" fillId="14" borderId="8" applyNumberFormat="0" applyProtection="0">
      <alignment vertical="center"/>
    </xf>
    <xf numFmtId="4" fontId="22" fillId="14" borderId="8" applyNumberFormat="0" applyProtection="0">
      <alignment vertical="center"/>
    </xf>
    <xf numFmtId="4" fontId="22" fillId="14" borderId="8" applyNumberFormat="0" applyProtection="0">
      <alignment vertical="center"/>
    </xf>
    <xf numFmtId="4" fontId="20" fillId="14" borderId="8" applyNumberFormat="0" applyProtection="0">
      <alignment horizontal="left" vertical="center" indent="1"/>
    </xf>
    <xf numFmtId="4" fontId="20" fillId="14" borderId="8" applyNumberFormat="0" applyProtection="0">
      <alignment horizontal="left" vertical="center" indent="1"/>
    </xf>
    <xf numFmtId="4" fontId="20" fillId="14" borderId="8" applyNumberFormat="0" applyProtection="0">
      <alignment horizontal="left" vertical="center" indent="1"/>
    </xf>
    <xf numFmtId="0" fontId="20" fillId="14" borderId="8" applyNumberFormat="0" applyProtection="0">
      <alignment horizontal="left" vertical="top" indent="1"/>
    </xf>
    <xf numFmtId="0" fontId="20" fillId="14" borderId="8" applyNumberFormat="0" applyProtection="0">
      <alignment horizontal="left" vertical="top" indent="1"/>
    </xf>
    <xf numFmtId="0" fontId="20" fillId="14" borderId="8" applyNumberFormat="0" applyProtection="0">
      <alignment horizontal="left" vertical="top" indent="1"/>
    </xf>
    <xf numFmtId="4" fontId="20" fillId="37" borderId="8" applyNumberFormat="0" applyProtection="0">
      <alignment horizontal="right" vertical="center"/>
    </xf>
    <xf numFmtId="4" fontId="20" fillId="37" borderId="8" applyNumberFormat="0" applyProtection="0">
      <alignment horizontal="right" vertical="center"/>
    </xf>
    <xf numFmtId="4" fontId="20" fillId="37" borderId="8" applyNumberFormat="0" applyProtection="0">
      <alignment horizontal="right" vertical="center"/>
    </xf>
    <xf numFmtId="4" fontId="22" fillId="37" borderId="8" applyNumberFormat="0" applyProtection="0">
      <alignment horizontal="right" vertical="center"/>
    </xf>
    <xf numFmtId="4" fontId="22" fillId="37" borderId="8" applyNumberFormat="0" applyProtection="0">
      <alignment horizontal="right" vertical="center"/>
    </xf>
    <xf numFmtId="4" fontId="20" fillId="30" borderId="8" applyNumberFormat="0" applyProtection="0">
      <alignment horizontal="left" vertical="center" indent="1"/>
    </xf>
    <xf numFmtId="4" fontId="20" fillId="30" borderId="8" applyNumberFormat="0" applyProtection="0">
      <alignment horizontal="left" vertical="center" indent="1"/>
    </xf>
    <xf numFmtId="4" fontId="20" fillId="30" borderId="8" applyNumberFormat="0" applyProtection="0">
      <alignment horizontal="left" vertical="center" indent="1"/>
    </xf>
    <xf numFmtId="0" fontId="20" fillId="30" borderId="8" applyNumberFormat="0" applyProtection="0">
      <alignment horizontal="left" vertical="top" indent="1"/>
    </xf>
    <xf numFmtId="0" fontId="20" fillId="30" borderId="8" applyNumberFormat="0" applyProtection="0">
      <alignment horizontal="left" vertical="top" indent="1"/>
    </xf>
    <xf numFmtId="0" fontId="20" fillId="30" borderId="8" applyNumberFormat="0" applyProtection="0">
      <alignment horizontal="left" vertical="top" indent="1"/>
    </xf>
    <xf numFmtId="0" fontId="9" fillId="78" borderId="6"/>
    <xf numFmtId="0" fontId="9" fillId="78" borderId="6"/>
    <xf numFmtId="0" fontId="9" fillId="78" borderId="6"/>
    <xf numFmtId="4" fontId="24" fillId="37" borderId="8" applyNumberFormat="0" applyProtection="0">
      <alignment horizontal="right" vertical="center"/>
    </xf>
    <xf numFmtId="4" fontId="24" fillId="37" borderId="8" applyNumberFormat="0" applyProtection="0">
      <alignment horizontal="right" vertical="center"/>
    </xf>
    <xf numFmtId="0" fontId="28"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44" fillId="0" borderId="0" applyNumberFormat="0" applyFill="0" applyBorder="0" applyAlignment="0" applyProtection="0"/>
    <xf numFmtId="0" fontId="58" fillId="0" borderId="18" applyNumberFormat="0" applyFill="0" applyAlignment="0" applyProtection="0"/>
    <xf numFmtId="0" fontId="15" fillId="0" borderId="24" applyNumberFormat="0" applyFill="0" applyAlignment="0" applyProtection="0"/>
    <xf numFmtId="0" fontId="15" fillId="0" borderId="24" applyNumberFormat="0" applyFill="0" applyAlignment="0" applyProtection="0"/>
    <xf numFmtId="0" fontId="27" fillId="0" borderId="0" applyNumberFormat="0" applyFill="0" applyBorder="0" applyAlignment="0" applyProtection="0"/>
    <xf numFmtId="0" fontId="28" fillId="0" borderId="0"/>
    <xf numFmtId="0" fontId="28" fillId="0" borderId="0"/>
    <xf numFmtId="0" fontId="4" fillId="0" borderId="0" applyFont="0" applyFill="0" applyBorder="0" applyAlignment="0" applyProtection="0"/>
    <xf numFmtId="0" fontId="62" fillId="0" borderId="0" applyNumberFormat="0" applyFill="0" applyBorder="0" applyAlignment="0" applyProtection="0"/>
  </cellStyleXfs>
  <cellXfs count="190">
    <xf numFmtId="0" fontId="0" fillId="0" borderId="0" xfId="0"/>
    <xf numFmtId="0" fontId="5" fillId="2" borderId="1" xfId="1" applyFont="1" applyFill="1" applyBorder="1" applyAlignment="1">
      <alignment horizontal="center"/>
    </xf>
    <xf numFmtId="0" fontId="6" fillId="0" borderId="0" xfId="1" applyFont="1" applyAlignment="1">
      <alignment horizontal="center"/>
    </xf>
    <xf numFmtId="0" fontId="5" fillId="0" borderId="0" xfId="1" applyFont="1" applyFill="1" applyBorder="1" applyAlignment="1">
      <alignment horizontal="center"/>
    </xf>
    <xf numFmtId="0" fontId="4" fillId="0" borderId="0" xfId="1" applyFont="1" applyBorder="1" applyAlignment="1">
      <alignment horizontal="center"/>
    </xf>
    <xf numFmtId="0" fontId="5" fillId="2" borderId="0" xfId="1" applyFont="1" applyFill="1" applyBorder="1" applyAlignment="1"/>
    <xf numFmtId="0" fontId="5" fillId="2" borderId="0" xfId="1" applyFont="1" applyFill="1" applyBorder="1" applyAlignment="1">
      <alignment horizontal="center"/>
    </xf>
    <xf numFmtId="0" fontId="59" fillId="0" borderId="25" xfId="0" applyFont="1" applyBorder="1"/>
    <xf numFmtId="0" fontId="8" fillId="0" borderId="0" xfId="0" applyFont="1"/>
    <xf numFmtId="0" fontId="8" fillId="0" borderId="0" xfId="0" applyFont="1" applyAlignment="1">
      <alignment vertical="center"/>
    </xf>
    <xf numFmtId="0" fontId="63" fillId="0" borderId="0" xfId="0" applyFont="1" applyAlignment="1">
      <alignment vertical="center"/>
    </xf>
    <xf numFmtId="0" fontId="64" fillId="0" borderId="0" xfId="824" applyFont="1" applyAlignment="1">
      <alignment vertical="center"/>
    </xf>
    <xf numFmtId="0" fontId="8" fillId="0" borderId="0" xfId="0" applyFont="1" applyAlignment="1">
      <alignment horizontal="left" vertical="center" indent="5"/>
    </xf>
    <xf numFmtId="0" fontId="61" fillId="0" borderId="26" xfId="1" applyFont="1" applyFill="1" applyBorder="1"/>
    <xf numFmtId="0" fontId="65" fillId="0" borderId="25" xfId="1" applyFont="1" applyFill="1" applyBorder="1"/>
    <xf numFmtId="0" fontId="65" fillId="0" borderId="0" xfId="1" applyFont="1" applyFill="1" applyBorder="1"/>
    <xf numFmtId="0" fontId="66" fillId="0" borderId="0" xfId="1" applyFont="1"/>
    <xf numFmtId="0" fontId="67" fillId="0" borderId="0" xfId="1" applyFont="1"/>
    <xf numFmtId="0" fontId="68" fillId="0" borderId="0" xfId="1" applyFont="1"/>
    <xf numFmtId="0" fontId="67" fillId="0" borderId="0" xfId="1" applyFont="1" applyBorder="1"/>
    <xf numFmtId="0" fontId="67" fillId="0" borderId="2" xfId="1" applyFont="1" applyBorder="1"/>
    <xf numFmtId="0" fontId="66" fillId="0" borderId="0" xfId="1" applyFont="1" applyAlignment="1"/>
    <xf numFmtId="0" fontId="66" fillId="0" borderId="0" xfId="1" applyFont="1" applyFill="1" applyBorder="1"/>
    <xf numFmtId="0" fontId="67" fillId="0" borderId="0" xfId="1" applyFont="1" applyFill="1" applyBorder="1"/>
    <xf numFmtId="0" fontId="66" fillId="0" borderId="0" xfId="1" applyFont="1" applyBorder="1"/>
    <xf numFmtId="0" fontId="66" fillId="0" borderId="0" xfId="1" applyFont="1" applyFill="1"/>
    <xf numFmtId="0" fontId="65" fillId="2" borderId="2" xfId="1" applyFont="1" applyFill="1" applyBorder="1"/>
    <xf numFmtId="0" fontId="65" fillId="2" borderId="3" xfId="1" applyFont="1" applyFill="1" applyBorder="1"/>
    <xf numFmtId="0" fontId="66" fillId="0" borderId="0" xfId="1" applyFont="1" applyAlignment="1">
      <alignment vertical="center"/>
    </xf>
    <xf numFmtId="0" fontId="66" fillId="0" borderId="0" xfId="1" applyFont="1" applyBorder="1" applyAlignment="1">
      <alignment vertical="center"/>
    </xf>
    <xf numFmtId="0" fontId="68" fillId="0" borderId="0" xfId="1" applyFont="1" applyBorder="1" applyAlignment="1">
      <alignment horizontal="center" vertical="center" wrapText="1"/>
    </xf>
    <xf numFmtId="0" fontId="66" fillId="0" borderId="25" xfId="1" applyFont="1" applyBorder="1"/>
    <xf numFmtId="0" fontId="68" fillId="0" borderId="0" xfId="1" applyFont="1" applyBorder="1" applyAlignment="1">
      <alignment horizontal="right"/>
    </xf>
    <xf numFmtId="0" fontId="66" fillId="3" borderId="25" xfId="1" applyFont="1" applyFill="1" applyBorder="1"/>
    <xf numFmtId="0" fontId="66" fillId="3" borderId="0" xfId="1" applyFont="1" applyFill="1" applyBorder="1"/>
    <xf numFmtId="166" fontId="69" fillId="0" borderId="0" xfId="1" applyNumberFormat="1" applyFont="1" applyBorder="1" applyAlignment="1"/>
    <xf numFmtId="165" fontId="68" fillId="0" borderId="0" xfId="1" applyNumberFormat="1" applyFont="1" applyBorder="1" applyAlignment="1">
      <alignment horizontal="right"/>
    </xf>
    <xf numFmtId="0" fontId="67" fillId="3" borderId="25" xfId="1" applyFont="1" applyFill="1" applyBorder="1"/>
    <xf numFmtId="165" fontId="69" fillId="0" borderId="0" xfId="1" applyNumberFormat="1" applyFont="1" applyBorder="1" applyAlignment="1"/>
    <xf numFmtId="0" fontId="67" fillId="0" borderId="25" xfId="1" applyFont="1" applyBorder="1"/>
    <xf numFmtId="165" fontId="67" fillId="0" borderId="3" xfId="1" applyNumberFormat="1" applyFont="1" applyFill="1" applyBorder="1" applyAlignment="1"/>
    <xf numFmtId="165" fontId="66" fillId="0" borderId="0" xfId="1" applyNumberFormat="1" applyFont="1" applyBorder="1" applyAlignment="1"/>
    <xf numFmtId="165" fontId="66" fillId="3" borderId="0" xfId="1" applyNumberFormat="1" applyFont="1" applyFill="1" applyBorder="1" applyAlignment="1"/>
    <xf numFmtId="165" fontId="67" fillId="0" borderId="3" xfId="1" applyNumberFormat="1" applyFont="1" applyBorder="1" applyAlignment="1"/>
    <xf numFmtId="165" fontId="66" fillId="0" borderId="0" xfId="1" applyNumberFormat="1" applyFont="1" applyFill="1" applyBorder="1" applyAlignment="1"/>
    <xf numFmtId="0" fontId="67" fillId="3" borderId="0" xfId="1" applyFont="1" applyFill="1" applyBorder="1"/>
    <xf numFmtId="0" fontId="66" fillId="0" borderId="0" xfId="1" quotePrefix="1" applyFont="1" applyBorder="1"/>
    <xf numFmtId="0" fontId="67" fillId="0" borderId="0" xfId="1" quotePrefix="1" applyFont="1" applyBorder="1"/>
    <xf numFmtId="165" fontId="66" fillId="0" borderId="0" xfId="1" applyNumberFormat="1" applyFont="1" applyBorder="1" applyAlignment="1">
      <alignment horizontal="right"/>
    </xf>
    <xf numFmtId="0" fontId="65" fillId="2" borderId="25" xfId="1" applyFont="1" applyFill="1" applyBorder="1"/>
    <xf numFmtId="0" fontId="65" fillId="2" borderId="0" xfId="1" applyFont="1" applyFill="1" applyBorder="1"/>
    <xf numFmtId="165" fontId="65" fillId="2" borderId="0" xfId="1" applyNumberFormat="1" applyFont="1" applyFill="1" applyBorder="1" applyAlignment="1">
      <alignment horizontal="right"/>
    </xf>
    <xf numFmtId="0" fontId="67" fillId="0" borderId="25" xfId="1" applyFont="1" applyFill="1" applyBorder="1"/>
    <xf numFmtId="165" fontId="65" fillId="0" borderId="0" xfId="1" applyNumberFormat="1" applyFont="1" applyFill="1" applyBorder="1" applyAlignment="1">
      <alignment horizontal="right"/>
    </xf>
    <xf numFmtId="0" fontId="67" fillId="0" borderId="0" xfId="1" applyFont="1" applyFill="1"/>
    <xf numFmtId="165" fontId="70" fillId="0" borderId="0" xfId="1" applyNumberFormat="1" applyFont="1" applyFill="1" applyBorder="1" applyAlignment="1"/>
    <xf numFmtId="165" fontId="69" fillId="0" borderId="0" xfId="1" applyNumberFormat="1" applyFont="1" applyFill="1" applyBorder="1" applyAlignment="1"/>
    <xf numFmtId="165" fontId="66" fillId="80" borderId="0" xfId="1" applyNumberFormat="1" applyFont="1" applyFill="1" applyBorder="1" applyAlignment="1"/>
    <xf numFmtId="165" fontId="66" fillId="0" borderId="3" xfId="1" applyNumberFormat="1" applyFont="1" applyFill="1" applyBorder="1" applyAlignment="1"/>
    <xf numFmtId="165" fontId="66" fillId="0" borderId="0" xfId="823" applyNumberFormat="1" applyFont="1" applyFill="1" applyBorder="1" applyAlignment="1"/>
    <xf numFmtId="165" fontId="66" fillId="3" borderId="0" xfId="823" applyNumberFormat="1" applyFont="1" applyFill="1" applyBorder="1" applyAlignment="1"/>
    <xf numFmtId="167" fontId="70" fillId="0" borderId="0" xfId="1" applyNumberFormat="1" applyFont="1" applyFill="1" applyBorder="1" applyAlignment="1"/>
    <xf numFmtId="167" fontId="69" fillId="0" borderId="0" xfId="1" applyNumberFormat="1" applyFont="1" applyFill="1" applyBorder="1" applyAlignment="1"/>
    <xf numFmtId="165" fontId="66" fillId="0" borderId="0" xfId="1" applyNumberFormat="1" applyFont="1"/>
    <xf numFmtId="0" fontId="6" fillId="0" borderId="0" xfId="1" applyFont="1" applyAlignment="1"/>
    <xf numFmtId="0" fontId="4" fillId="0" borderId="0" xfId="1" applyFont="1" applyBorder="1" applyAlignment="1"/>
    <xf numFmtId="0" fontId="5" fillId="0" borderId="0" xfId="1" applyFont="1" applyFill="1" applyBorder="1" applyAlignment="1"/>
    <xf numFmtId="0" fontId="5" fillId="2" borderId="3" xfId="1" applyFont="1" applyFill="1" applyBorder="1" applyAlignment="1"/>
    <xf numFmtId="0" fontId="4" fillId="0" borderId="0" xfId="1" applyFont="1" applyBorder="1" applyAlignment="1">
      <alignment vertical="center"/>
    </xf>
    <xf numFmtId="0" fontId="4" fillId="3" borderId="0" xfId="1" applyFont="1" applyFill="1" applyBorder="1" applyAlignment="1"/>
    <xf numFmtId="0" fontId="6" fillId="0" borderId="0" xfId="1" applyFont="1" applyBorder="1" applyAlignment="1"/>
    <xf numFmtId="0" fontId="6" fillId="3" borderId="0" xfId="1" applyFont="1" applyFill="1" applyBorder="1" applyAlignment="1"/>
    <xf numFmtId="0" fontId="4" fillId="0" borderId="0" xfId="1" applyFont="1" applyFill="1" applyBorder="1" applyAlignment="1"/>
    <xf numFmtId="0" fontId="4" fillId="0" borderId="0" xfId="1" applyFont="1" applyAlignment="1"/>
    <xf numFmtId="0" fontId="66" fillId="0" borderId="25" xfId="1" applyFont="1" applyFill="1" applyBorder="1"/>
    <xf numFmtId="0" fontId="71" fillId="3" borderId="2" xfId="1" applyFont="1" applyFill="1" applyBorder="1"/>
    <xf numFmtId="0" fontId="5" fillId="2" borderId="3" xfId="1" applyFont="1" applyFill="1" applyBorder="1" applyAlignment="1">
      <alignment horizontal="center"/>
    </xf>
    <xf numFmtId="0" fontId="61" fillId="0" borderId="0" xfId="1" applyFont="1" applyFill="1" applyBorder="1"/>
    <xf numFmtId="0" fontId="67" fillId="3" borderId="2" xfId="1" applyFont="1" applyFill="1" applyBorder="1"/>
    <xf numFmtId="0" fontId="65" fillId="3" borderId="3" xfId="1" applyFont="1" applyFill="1" applyBorder="1"/>
    <xf numFmtId="0" fontId="65" fillId="3" borderId="3" xfId="1" applyFont="1" applyFill="1" applyBorder="1" applyAlignment="1"/>
    <xf numFmtId="0" fontId="67" fillId="0" borderId="0" xfId="1" applyFont="1" applyAlignment="1"/>
    <xf numFmtId="0" fontId="67" fillId="0" borderId="7" xfId="1" applyFont="1" applyBorder="1"/>
    <xf numFmtId="0" fontId="65" fillId="2" borderId="3" xfId="1" applyFont="1" applyFill="1" applyBorder="1" applyAlignment="1"/>
    <xf numFmtId="0" fontId="65" fillId="0" borderId="0" xfId="1" applyFont="1" applyFill="1" applyBorder="1" applyAlignment="1"/>
    <xf numFmtId="0" fontId="66" fillId="0" borderId="0" xfId="1" applyFont="1" applyFill="1" applyBorder="1" applyAlignment="1">
      <alignment vertical="center"/>
    </xf>
    <xf numFmtId="0" fontId="66" fillId="0" borderId="0" xfId="1" applyFont="1" applyBorder="1" applyAlignment="1"/>
    <xf numFmtId="0" fontId="66" fillId="3" borderId="0" xfId="1" applyFont="1" applyFill="1" applyBorder="1" applyAlignment="1"/>
    <xf numFmtId="164" fontId="69" fillId="0" borderId="0" xfId="1" applyNumberFormat="1" applyFont="1" applyBorder="1" applyAlignment="1"/>
    <xf numFmtId="175" fontId="68" fillId="0" borderId="0" xfId="1" applyNumberFormat="1" applyFont="1" applyBorder="1" applyAlignment="1">
      <alignment horizontal="right"/>
    </xf>
    <xf numFmtId="175" fontId="69" fillId="0" borderId="0" xfId="1" applyNumberFormat="1" applyFont="1" applyBorder="1" applyAlignment="1"/>
    <xf numFmtId="175" fontId="69" fillId="0" borderId="0" xfId="1" applyNumberFormat="1" applyFont="1" applyFill="1" applyBorder="1" applyAlignment="1"/>
    <xf numFmtId="0" fontId="67" fillId="0" borderId="0" xfId="1" applyFont="1" applyBorder="1" applyAlignment="1"/>
    <xf numFmtId="175" fontId="67" fillId="0" borderId="3" xfId="1" applyNumberFormat="1" applyFont="1" applyBorder="1" applyAlignment="1"/>
    <xf numFmtId="175" fontId="66" fillId="0" borderId="0" xfId="1" applyNumberFormat="1" applyFont="1" applyBorder="1" applyAlignment="1"/>
    <xf numFmtId="175" fontId="66" fillId="3" borderId="0" xfId="1" applyNumberFormat="1" applyFont="1" applyFill="1" applyBorder="1" applyAlignment="1"/>
    <xf numFmtId="0" fontId="67" fillId="3" borderId="25" xfId="110" applyFont="1" applyFill="1" applyBorder="1"/>
    <xf numFmtId="0" fontId="67" fillId="3" borderId="0" xfId="110" applyFont="1" applyFill="1" applyBorder="1"/>
    <xf numFmtId="175" fontId="67" fillId="0" borderId="3" xfId="1" applyNumberFormat="1" applyFont="1" applyFill="1" applyBorder="1" applyAlignment="1"/>
    <xf numFmtId="0" fontId="67" fillId="3" borderId="0" xfId="1" applyFont="1" applyFill="1" applyBorder="1" applyAlignment="1"/>
    <xf numFmtId="0" fontId="67" fillId="3" borderId="25" xfId="110" applyFont="1" applyFill="1" applyBorder="1" applyAlignment="1"/>
    <xf numFmtId="0" fontId="67" fillId="3" borderId="0" xfId="110" applyFont="1" applyFill="1" applyBorder="1" applyAlignment="1"/>
    <xf numFmtId="175" fontId="66" fillId="0" borderId="0" xfId="1" applyNumberFormat="1" applyFont="1" applyBorder="1" applyAlignment="1">
      <alignment horizontal="right"/>
    </xf>
    <xf numFmtId="0" fontId="65" fillId="2" borderId="0" xfId="1" applyFont="1" applyFill="1" applyBorder="1" applyAlignment="1"/>
    <xf numFmtId="175" fontId="65" fillId="2" borderId="0" xfId="1" applyNumberFormat="1" applyFont="1" applyFill="1" applyBorder="1" applyAlignment="1">
      <alignment horizontal="right"/>
    </xf>
    <xf numFmtId="175" fontId="65" fillId="0" borderId="0" xfId="1" applyNumberFormat="1" applyFont="1" applyFill="1" applyBorder="1" applyAlignment="1">
      <alignment horizontal="right"/>
    </xf>
    <xf numFmtId="175" fontId="65" fillId="2" borderId="0" xfId="1" applyNumberFormat="1" applyFont="1" applyFill="1" applyBorder="1"/>
    <xf numFmtId="175" fontId="67" fillId="0" borderId="0" xfId="1" applyNumberFormat="1" applyFont="1" applyFill="1" applyBorder="1" applyAlignment="1">
      <alignment horizontal="right"/>
    </xf>
    <xf numFmtId="0" fontId="59" fillId="0" borderId="0" xfId="0" applyFont="1" applyBorder="1" applyAlignment="1">
      <alignment vertical="center"/>
    </xf>
    <xf numFmtId="175" fontId="69" fillId="0" borderId="0" xfId="1" applyNumberFormat="1" applyFont="1" applyFill="1" applyBorder="1" applyAlignment="1">
      <alignment horizontal="right"/>
    </xf>
    <xf numFmtId="0" fontId="65" fillId="2" borderId="4" xfId="1" applyFont="1" applyFill="1" applyBorder="1"/>
    <xf numFmtId="0" fontId="68" fillId="0" borderId="26" xfId="1" applyFont="1" applyBorder="1" applyAlignment="1">
      <alignment horizontal="right"/>
    </xf>
    <xf numFmtId="0" fontId="66" fillId="3" borderId="26" xfId="1" applyFont="1" applyFill="1" applyBorder="1"/>
    <xf numFmtId="166" fontId="69" fillId="0" borderId="26" xfId="1" applyNumberFormat="1" applyFont="1" applyBorder="1" applyAlignment="1"/>
    <xf numFmtId="165" fontId="68" fillId="0" borderId="26" xfId="1" applyNumberFormat="1" applyFont="1" applyBorder="1" applyAlignment="1">
      <alignment horizontal="right"/>
    </xf>
    <xf numFmtId="165" fontId="69" fillId="0" borderId="26" xfId="1" applyNumberFormat="1" applyFont="1" applyBorder="1" applyAlignment="1"/>
    <xf numFmtId="165" fontId="67" fillId="0" borderId="4" xfId="1" applyNumberFormat="1" applyFont="1" applyFill="1" applyBorder="1" applyAlignment="1"/>
    <xf numFmtId="165" fontId="66" fillId="0" borderId="26" xfId="1" applyNumberFormat="1" applyFont="1" applyBorder="1" applyAlignment="1"/>
    <xf numFmtId="165" fontId="66" fillId="3" borderId="26" xfId="1" applyNumberFormat="1" applyFont="1" applyFill="1" applyBorder="1" applyAlignment="1"/>
    <xf numFmtId="165" fontId="67" fillId="0" borderId="4" xfId="1" applyNumberFormat="1" applyFont="1" applyBorder="1" applyAlignment="1"/>
    <xf numFmtId="165" fontId="66" fillId="0" borderId="26" xfId="1" applyNumberFormat="1" applyFont="1" applyFill="1" applyBorder="1" applyAlignment="1"/>
    <xf numFmtId="165" fontId="66" fillId="0" borderId="26" xfId="1" applyNumberFormat="1" applyFont="1" applyBorder="1" applyAlignment="1">
      <alignment horizontal="right"/>
    </xf>
    <xf numFmtId="165" fontId="65" fillId="2" borderId="26" xfId="1" applyNumberFormat="1" applyFont="1" applyFill="1" applyBorder="1" applyAlignment="1">
      <alignment horizontal="right"/>
    </xf>
    <xf numFmtId="165" fontId="65" fillId="0" borderId="26" xfId="1" applyNumberFormat="1" applyFont="1" applyFill="1" applyBorder="1" applyAlignment="1">
      <alignment horizontal="right"/>
    </xf>
    <xf numFmtId="165" fontId="70" fillId="0" borderId="26" xfId="1" applyNumberFormat="1" applyFont="1" applyFill="1" applyBorder="1" applyAlignment="1"/>
    <xf numFmtId="165" fontId="66" fillId="80" borderId="26" xfId="1" applyNumberFormat="1" applyFont="1" applyFill="1" applyBorder="1" applyAlignment="1"/>
    <xf numFmtId="0" fontId="65" fillId="2" borderId="27" xfId="1" applyFont="1" applyFill="1" applyBorder="1"/>
    <xf numFmtId="0" fontId="65" fillId="2" borderId="1" xfId="1" applyFont="1" applyFill="1" applyBorder="1"/>
    <xf numFmtId="0" fontId="5" fillId="2" borderId="1" xfId="1" applyFont="1" applyFill="1" applyBorder="1" applyAlignment="1"/>
    <xf numFmtId="165" fontId="65" fillId="2" borderId="1" xfId="1" applyNumberFormat="1" applyFont="1" applyFill="1" applyBorder="1" applyAlignment="1">
      <alignment horizontal="right"/>
    </xf>
    <xf numFmtId="165" fontId="65" fillId="2" borderId="28" xfId="1" applyNumberFormat="1" applyFont="1" applyFill="1" applyBorder="1" applyAlignment="1">
      <alignment horizontal="right"/>
    </xf>
    <xf numFmtId="0" fontId="5" fillId="3" borderId="3" xfId="1" applyFont="1" applyFill="1" applyBorder="1" applyAlignment="1"/>
    <xf numFmtId="0" fontId="65" fillId="3" borderId="4" xfId="1" applyFont="1" applyFill="1" applyBorder="1"/>
    <xf numFmtId="0" fontId="6" fillId="0" borderId="0" xfId="1" applyFont="1" applyBorder="1" applyAlignment="1">
      <alignment horizontal="center"/>
    </xf>
    <xf numFmtId="0" fontId="5" fillId="3" borderId="3" xfId="1" applyFont="1" applyFill="1" applyBorder="1" applyAlignment="1">
      <alignment horizontal="center"/>
    </xf>
    <xf numFmtId="0" fontId="6" fillId="0" borderId="0" xfId="1" applyFont="1" applyBorder="1" applyAlignment="1">
      <alignment horizontal="center" vertical="center" wrapText="1"/>
    </xf>
    <xf numFmtId="0" fontId="4" fillId="3" borderId="0" xfId="1" applyFont="1" applyFill="1" applyBorder="1" applyAlignment="1">
      <alignment horizontal="center"/>
    </xf>
    <xf numFmtId="0" fontId="4" fillId="3" borderId="0" xfId="1" quotePrefix="1" applyFont="1" applyFill="1" applyBorder="1" applyAlignment="1">
      <alignment horizontal="center"/>
    </xf>
    <xf numFmtId="0" fontId="4" fillId="0" borderId="0" xfId="1" quotePrefix="1" applyFont="1" applyBorder="1" applyAlignment="1">
      <alignment horizontal="center"/>
    </xf>
    <xf numFmtId="0" fontId="6" fillId="3" borderId="0" xfId="1" applyFont="1" applyFill="1" applyBorder="1" applyAlignment="1">
      <alignment horizontal="center"/>
    </xf>
    <xf numFmtId="0" fontId="4" fillId="0" borderId="0" xfId="1" applyFont="1" applyFill="1" applyBorder="1" applyAlignment="1">
      <alignment horizontal="center"/>
    </xf>
    <xf numFmtId="167" fontId="4" fillId="0" borderId="0" xfId="1" applyNumberFormat="1" applyFont="1" applyFill="1" applyBorder="1" applyAlignment="1">
      <alignment horizontal="center"/>
    </xf>
    <xf numFmtId="0" fontId="4" fillId="0" borderId="0" xfId="1" applyFont="1" applyAlignment="1">
      <alignment horizontal="center"/>
    </xf>
    <xf numFmtId="15" fontId="4" fillId="0" borderId="0" xfId="1" applyNumberFormat="1" applyFont="1" applyFill="1" applyBorder="1" applyAlignment="1">
      <alignment horizontal="center"/>
    </xf>
    <xf numFmtId="164" fontId="4" fillId="0" borderId="0" xfId="1" applyNumberFormat="1" applyFont="1" applyBorder="1" applyAlignment="1">
      <alignment horizontal="center"/>
    </xf>
    <xf numFmtId="0" fontId="4" fillId="0" borderId="0" xfId="1" applyFont="1" applyBorder="1" applyAlignment="1">
      <alignment horizontal="center" wrapText="1"/>
    </xf>
    <xf numFmtId="164" fontId="69" fillId="0" borderId="26" xfId="1" applyNumberFormat="1" applyFont="1" applyBorder="1" applyAlignment="1"/>
    <xf numFmtId="175" fontId="68" fillId="0" borderId="26" xfId="1" applyNumberFormat="1" applyFont="1" applyBorder="1" applyAlignment="1">
      <alignment horizontal="right"/>
    </xf>
    <xf numFmtId="175" fontId="69" fillId="0" borderId="26" xfId="1" applyNumberFormat="1" applyFont="1" applyBorder="1" applyAlignment="1"/>
    <xf numFmtId="175" fontId="67" fillId="0" borderId="4" xfId="1" applyNumberFormat="1" applyFont="1" applyBorder="1" applyAlignment="1"/>
    <xf numFmtId="175" fontId="66" fillId="0" borderId="26" xfId="1" applyNumberFormat="1" applyFont="1" applyBorder="1" applyAlignment="1"/>
    <xf numFmtId="175" fontId="66" fillId="3" borderId="26" xfId="1" applyNumberFormat="1" applyFont="1" applyFill="1" applyBorder="1" applyAlignment="1"/>
    <xf numFmtId="175" fontId="69" fillId="0" borderId="26" xfId="1" applyNumberFormat="1" applyFont="1" applyFill="1" applyBorder="1" applyAlignment="1"/>
    <xf numFmtId="175" fontId="67" fillId="0" borderId="4" xfId="1" applyNumberFormat="1" applyFont="1" applyFill="1" applyBorder="1" applyAlignment="1"/>
    <xf numFmtId="175" fontId="66" fillId="0" borderId="26" xfId="1" applyNumberFormat="1" applyFont="1" applyBorder="1" applyAlignment="1">
      <alignment horizontal="right"/>
    </xf>
    <xf numFmtId="175" fontId="65" fillId="2" borderId="26" xfId="1" applyNumberFormat="1" applyFont="1" applyFill="1" applyBorder="1" applyAlignment="1">
      <alignment horizontal="right"/>
    </xf>
    <xf numFmtId="175" fontId="65" fillId="0" borderId="26" xfId="1" applyNumberFormat="1" applyFont="1" applyFill="1" applyBorder="1" applyAlignment="1">
      <alignment horizontal="right"/>
    </xf>
    <xf numFmtId="175" fontId="65" fillId="2" borderId="26" xfId="1" applyNumberFormat="1" applyFont="1" applyFill="1" applyBorder="1"/>
    <xf numFmtId="175" fontId="67" fillId="0" borderId="26" xfId="1" applyNumberFormat="1" applyFont="1" applyFill="1" applyBorder="1" applyAlignment="1">
      <alignment horizontal="right"/>
    </xf>
    <xf numFmtId="0" fontId="67" fillId="0" borderId="27" xfId="1" applyFont="1" applyFill="1" applyBorder="1"/>
    <xf numFmtId="0" fontId="67" fillId="0" borderId="1" xfId="1" applyFont="1" applyFill="1" applyBorder="1"/>
    <xf numFmtId="0" fontId="65" fillId="0" borderId="1" xfId="1" applyFont="1" applyFill="1" applyBorder="1" applyAlignment="1"/>
    <xf numFmtId="0" fontId="5" fillId="0" borderId="1" xfId="1" applyFont="1" applyFill="1" applyBorder="1" applyAlignment="1">
      <alignment horizontal="center"/>
    </xf>
    <xf numFmtId="175" fontId="69" fillId="0" borderId="1" xfId="1" applyNumberFormat="1" applyFont="1" applyFill="1" applyBorder="1" applyAlignment="1">
      <alignment horizontal="right"/>
    </xf>
    <xf numFmtId="175" fontId="65" fillId="0" borderId="1" xfId="1" applyNumberFormat="1" applyFont="1" applyFill="1" applyBorder="1" applyAlignment="1">
      <alignment horizontal="right"/>
    </xf>
    <xf numFmtId="175" fontId="65" fillId="0" borderId="28" xfId="1" applyNumberFormat="1" applyFont="1" applyFill="1" applyBorder="1" applyAlignment="1">
      <alignment horizontal="right"/>
    </xf>
    <xf numFmtId="0" fontId="65" fillId="3" borderId="4" xfId="1" applyFont="1" applyFill="1" applyBorder="1" applyAlignment="1"/>
    <xf numFmtId="175" fontId="72" fillId="0" borderId="0" xfId="1" applyNumberFormat="1" applyFont="1" applyFill="1" applyBorder="1" applyAlignment="1">
      <alignment horizontal="right"/>
    </xf>
    <xf numFmtId="0" fontId="67" fillId="3" borderId="0" xfId="1" quotePrefix="1" applyFont="1" applyFill="1" applyBorder="1" applyAlignment="1">
      <alignment horizontal="center"/>
    </xf>
    <xf numFmtId="0" fontId="59" fillId="0" borderId="0" xfId="1" applyFont="1" applyBorder="1" applyAlignment="1">
      <alignment horizontal="center"/>
    </xf>
    <xf numFmtId="0" fontId="59" fillId="0" borderId="26" xfId="1" applyFont="1" applyBorder="1" applyAlignment="1">
      <alignment horizontal="center"/>
    </xf>
    <xf numFmtId="0" fontId="68" fillId="0" borderId="0" xfId="1" applyFont="1" applyBorder="1" applyAlignment="1">
      <alignment horizontal="center"/>
    </xf>
    <xf numFmtId="0" fontId="68" fillId="0" borderId="26" xfId="1" applyFont="1" applyBorder="1" applyAlignment="1">
      <alignment horizontal="center"/>
    </xf>
    <xf numFmtId="0" fontId="68" fillId="0" borderId="26" xfId="1" applyFont="1" applyBorder="1" applyAlignment="1">
      <alignment horizontal="center" vertical="center"/>
    </xf>
    <xf numFmtId="176" fontId="65" fillId="2" borderId="3" xfId="1" applyNumberFormat="1" applyFont="1" applyFill="1" applyBorder="1"/>
    <xf numFmtId="0" fontId="43" fillId="0" borderId="0" xfId="1" quotePrefix="1" applyFont="1" applyBorder="1" applyAlignment="1">
      <alignment wrapText="1"/>
    </xf>
    <xf numFmtId="175" fontId="75" fillId="0" borderId="0" xfId="1" applyNumberFormat="1" applyFont="1" applyBorder="1" applyAlignment="1"/>
    <xf numFmtId="175" fontId="75" fillId="0" borderId="26" xfId="1" applyNumberFormat="1" applyFont="1" applyBorder="1" applyAlignment="1"/>
    <xf numFmtId="165" fontId="75" fillId="0" borderId="0" xfId="1" applyNumberFormat="1" applyFont="1" applyBorder="1" applyAlignment="1"/>
    <xf numFmtId="165" fontId="75" fillId="0" borderId="26" xfId="1" applyNumberFormat="1" applyFont="1" applyBorder="1" applyAlignment="1"/>
    <xf numFmtId="0" fontId="6" fillId="0" borderId="0" xfId="1" quotePrefix="1" applyFont="1" applyBorder="1" applyAlignment="1">
      <alignment horizontal="center" wrapText="1"/>
    </xf>
    <xf numFmtId="0" fontId="65" fillId="2" borderId="3" xfId="1" applyFont="1" applyFill="1" applyBorder="1" applyAlignment="1">
      <alignment horizontal="center"/>
    </xf>
    <xf numFmtId="0" fontId="65" fillId="2" borderId="4" xfId="1" applyFont="1" applyFill="1" applyBorder="1" applyAlignment="1">
      <alignment horizontal="center"/>
    </xf>
    <xf numFmtId="0" fontId="67" fillId="81" borderId="0" xfId="1" applyFont="1" applyFill="1"/>
    <xf numFmtId="0" fontId="76" fillId="0" borderId="25" xfId="1" applyFont="1" applyBorder="1" applyAlignment="1">
      <alignment vertical="center" wrapText="1"/>
    </xf>
    <xf numFmtId="0" fontId="76" fillId="0" borderId="25" xfId="1" applyFont="1" applyBorder="1" applyAlignment="1">
      <alignment vertical="center"/>
    </xf>
    <xf numFmtId="165" fontId="65" fillId="2" borderId="3" xfId="1" applyNumberFormat="1" applyFont="1" applyFill="1" applyBorder="1" applyAlignment="1">
      <alignment horizontal="right"/>
    </xf>
    <xf numFmtId="165" fontId="65" fillId="2" borderId="4" xfId="1" applyNumberFormat="1" applyFont="1" applyFill="1" applyBorder="1" applyAlignment="1">
      <alignment horizontal="right"/>
    </xf>
    <xf numFmtId="175" fontId="65" fillId="2" borderId="3" xfId="1" applyNumberFormat="1" applyFont="1" applyFill="1" applyBorder="1"/>
    <xf numFmtId="175" fontId="65" fillId="2" borderId="4" xfId="1" applyNumberFormat="1" applyFont="1" applyFill="1" applyBorder="1"/>
  </cellXfs>
  <cellStyles count="825">
    <cellStyle name="%" xfId="38"/>
    <cellStyle name="% 2" xfId="39"/>
    <cellStyle name="% 2 2" xfId="40"/>
    <cellStyle name="% 3" xfId="114"/>
    <cellStyle name="%_RRP Rec" xfId="41"/>
    <cellStyle name="%_Section 5" xfId="42"/>
    <cellStyle name="]_x000d__x000a_Zoomed=1_x000d__x000a_Row=0_x000d__x000a_Column=0_x000d__x000a_Height=0_x000d__x000a_Width=0_x000d__x000a_FontName=FoxFont_x000d__x000a_FontStyle=0_x000d__x000a_FontSize=9_x000d__x000a_PrtFontName=FoxPrin" xfId="115"/>
    <cellStyle name="]_x000d__x000a_Zoomed=1_x000d__x000a_Row=0_x000d__x000a_Column=0_x000d__x000a_Height=0_x000d__x000a_Width=0_x000d__x000a_FontName=FoxFont_x000d__x000a_FontStyle=0_x000d__x000a_FontSize=9_x000d__x000a_PrtFontName=FoxPrin 2" xfId="116"/>
    <cellStyle name="_070323 - 5yr opex BPQ (Final)" xfId="117"/>
    <cellStyle name="_070323 - 5yr opex BPQ (Final)_Copy of 08 9 DMS" xfId="118"/>
    <cellStyle name="_070323 - 5yr opex BPQ (Final)_Costs Customer System Charges Sept 2009 (1)" xfId="119"/>
    <cellStyle name="_070323 - 5yr opex BPQ (Final)_Sheet 3 2008-9" xfId="120"/>
    <cellStyle name="_ABC Model 2008" xfId="121"/>
    <cellStyle name="_Acc depreciation" xfId="122"/>
    <cellStyle name="_Analysis of UKD Income for Pricing 2011-12" xfId="123"/>
    <cellStyle name="_Comparison to 20067 values" xfId="124"/>
    <cellStyle name="_data" xfId="125"/>
    <cellStyle name="_EoE" xfId="126"/>
    <cellStyle name="_IS" xfId="127"/>
    <cellStyle name="_Ldn" xfId="128"/>
    <cellStyle name="_Monthly Value" xfId="129"/>
    <cellStyle name="_North West" xfId="130"/>
    <cellStyle name="_NW" xfId="131"/>
    <cellStyle name="_Price Model Output" xfId="132"/>
    <cellStyle name="_Repex" xfId="133"/>
    <cellStyle name="_RRP - Charges 2007-8" xfId="134"/>
    <cellStyle name="_RRP Map - Charges 2006-7 Rec" xfId="135"/>
    <cellStyle name="_RRP Map - Charges 2007-8 Emerge" xfId="136"/>
    <cellStyle name="_Sheet 1  2006-7" xfId="137"/>
    <cellStyle name="_Sheet 1  2006-7_1" xfId="138"/>
    <cellStyle name="_Sheet 2 2007-8" xfId="139"/>
    <cellStyle name="_Sheet1" xfId="140"/>
    <cellStyle name="_Sheet2" xfId="141"/>
    <cellStyle name="_Sheet2_1" xfId="142"/>
    <cellStyle name="_Sheet3" xfId="143"/>
    <cellStyle name="_WM" xfId="144"/>
    <cellStyle name="=C:\WINNT\SYSTEM32\COMMAND.COM" xfId="145"/>
    <cellStyle name="=C:\WINNT\SYSTEM32\COMMAND.COM 2" xfId="146"/>
    <cellStyle name="=C:\WINNT\SYSTEM32\COMMAND.COM 2 2" xfId="147"/>
    <cellStyle name="=C:\WINNT\SYSTEM32\COMMAND.COM 3" xfId="148"/>
    <cellStyle name="20% - Accent1 10" xfId="149"/>
    <cellStyle name="20% - Accent1 11" xfId="150"/>
    <cellStyle name="20% - Accent1 12" xfId="151"/>
    <cellStyle name="20% - Accent1 2" xfId="2"/>
    <cellStyle name="20% - Accent1 2 2" xfId="153"/>
    <cellStyle name="20% - Accent1 2 3" xfId="154"/>
    <cellStyle name="20% - Accent1 2 4" xfId="155"/>
    <cellStyle name="20% - Accent1 2 5" xfId="152"/>
    <cellStyle name="20% - Accent1 3" xfId="156"/>
    <cellStyle name="20% - Accent1 3 2" xfId="157"/>
    <cellStyle name="20% - Accent1 4" xfId="158"/>
    <cellStyle name="20% - Accent1 4 2" xfId="159"/>
    <cellStyle name="20% - Accent1 5" xfId="160"/>
    <cellStyle name="20% - Accent1 5 2" xfId="161"/>
    <cellStyle name="20% - Accent1 6" xfId="162"/>
    <cellStyle name="20% - Accent1 6 2" xfId="163"/>
    <cellStyle name="20% - Accent1 7" xfId="164"/>
    <cellStyle name="20% - Accent1 8" xfId="165"/>
    <cellStyle name="20% - Accent1 9" xfId="166"/>
    <cellStyle name="20% - Accent2 10" xfId="167"/>
    <cellStyle name="20% - Accent2 11" xfId="168"/>
    <cellStyle name="20% - Accent2 12" xfId="169"/>
    <cellStyle name="20% - Accent2 2" xfId="3"/>
    <cellStyle name="20% - Accent2 2 2" xfId="171"/>
    <cellStyle name="20% - Accent2 2 3" xfId="172"/>
    <cellStyle name="20% - Accent2 2 4" xfId="173"/>
    <cellStyle name="20% - Accent2 2 5" xfId="170"/>
    <cellStyle name="20% - Accent2 3" xfId="174"/>
    <cellStyle name="20% - Accent2 3 2" xfId="175"/>
    <cellStyle name="20% - Accent2 4" xfId="176"/>
    <cellStyle name="20% - Accent2 4 2" xfId="177"/>
    <cellStyle name="20% - Accent2 5" xfId="178"/>
    <cellStyle name="20% - Accent2 5 2" xfId="179"/>
    <cellStyle name="20% - Accent2 6" xfId="180"/>
    <cellStyle name="20% - Accent2 6 2" xfId="181"/>
    <cellStyle name="20% - Accent2 7" xfId="182"/>
    <cellStyle name="20% - Accent2 8" xfId="183"/>
    <cellStyle name="20% - Accent2 9" xfId="184"/>
    <cellStyle name="20% - Accent3 10" xfId="185"/>
    <cellStyle name="20% - Accent3 11" xfId="186"/>
    <cellStyle name="20% - Accent3 12" xfId="187"/>
    <cellStyle name="20% - Accent3 2" xfId="4"/>
    <cellStyle name="20% - Accent3 2 2" xfId="189"/>
    <cellStyle name="20% - Accent3 2 3" xfId="190"/>
    <cellStyle name="20% - Accent3 2 4" xfId="191"/>
    <cellStyle name="20% - Accent3 2 5" xfId="188"/>
    <cellStyle name="20% - Accent3 3" xfId="192"/>
    <cellStyle name="20% - Accent3 3 2" xfId="193"/>
    <cellStyle name="20% - Accent3 4" xfId="194"/>
    <cellStyle name="20% - Accent3 4 2" xfId="195"/>
    <cellStyle name="20% - Accent3 5" xfId="196"/>
    <cellStyle name="20% - Accent3 5 2" xfId="197"/>
    <cellStyle name="20% - Accent3 6" xfId="198"/>
    <cellStyle name="20% - Accent3 6 2" xfId="199"/>
    <cellStyle name="20% - Accent3 7" xfId="200"/>
    <cellStyle name="20% - Accent3 8" xfId="201"/>
    <cellStyle name="20% - Accent3 9" xfId="202"/>
    <cellStyle name="20% - Accent4 10" xfId="203"/>
    <cellStyle name="20% - Accent4 11" xfId="204"/>
    <cellStyle name="20% - Accent4 12" xfId="205"/>
    <cellStyle name="20% - Accent4 2" xfId="5"/>
    <cellStyle name="20% - Accent4 2 2" xfId="207"/>
    <cellStyle name="20% - Accent4 2 3" xfId="208"/>
    <cellStyle name="20% - Accent4 2 4" xfId="209"/>
    <cellStyle name="20% - Accent4 2 5" xfId="206"/>
    <cellStyle name="20% - Accent4 3" xfId="210"/>
    <cellStyle name="20% - Accent4 3 2" xfId="211"/>
    <cellStyle name="20% - Accent4 4" xfId="212"/>
    <cellStyle name="20% - Accent4 4 2" xfId="213"/>
    <cellStyle name="20% - Accent4 5" xfId="214"/>
    <cellStyle name="20% - Accent4 5 2" xfId="215"/>
    <cellStyle name="20% - Accent4 6" xfId="216"/>
    <cellStyle name="20% - Accent4 6 2" xfId="217"/>
    <cellStyle name="20% - Accent4 7" xfId="218"/>
    <cellStyle name="20% - Accent4 8" xfId="219"/>
    <cellStyle name="20% - Accent4 9" xfId="220"/>
    <cellStyle name="20% - Accent5 10" xfId="221"/>
    <cellStyle name="20% - Accent5 11" xfId="222"/>
    <cellStyle name="20% - Accent5 12" xfId="223"/>
    <cellStyle name="20% - Accent5 2" xfId="6"/>
    <cellStyle name="20% - Accent5 2 2" xfId="225"/>
    <cellStyle name="20% - Accent5 2 3" xfId="226"/>
    <cellStyle name="20% - Accent5 2 4" xfId="227"/>
    <cellStyle name="20% - Accent5 2 5" xfId="224"/>
    <cellStyle name="20% - Accent5 3" xfId="228"/>
    <cellStyle name="20% - Accent5 3 2" xfId="229"/>
    <cellStyle name="20% - Accent5 4" xfId="230"/>
    <cellStyle name="20% - Accent5 4 2" xfId="231"/>
    <cellStyle name="20% - Accent5 5" xfId="232"/>
    <cellStyle name="20% - Accent5 5 2" xfId="233"/>
    <cellStyle name="20% - Accent5 6" xfId="234"/>
    <cellStyle name="20% - Accent5 6 2" xfId="235"/>
    <cellStyle name="20% - Accent5 7" xfId="236"/>
    <cellStyle name="20% - Accent5 8" xfId="237"/>
    <cellStyle name="20% - Accent5 9" xfId="238"/>
    <cellStyle name="20% - Accent6 10" xfId="239"/>
    <cellStyle name="20% - Accent6 11" xfId="240"/>
    <cellStyle name="20% - Accent6 12" xfId="241"/>
    <cellStyle name="20% - Accent6 2" xfId="7"/>
    <cellStyle name="20% - Accent6 2 2" xfId="243"/>
    <cellStyle name="20% - Accent6 2 3" xfId="244"/>
    <cellStyle name="20% - Accent6 2 4" xfId="245"/>
    <cellStyle name="20% - Accent6 2 5" xfId="242"/>
    <cellStyle name="20% - Accent6 3" xfId="246"/>
    <cellStyle name="20% - Accent6 3 2" xfId="247"/>
    <cellStyle name="20% - Accent6 4" xfId="248"/>
    <cellStyle name="20% - Accent6 4 2" xfId="249"/>
    <cellStyle name="20% - Accent6 5" xfId="250"/>
    <cellStyle name="20% - Accent6 5 2" xfId="251"/>
    <cellStyle name="20% - Accent6 6" xfId="252"/>
    <cellStyle name="20% - Accent6 6 2" xfId="253"/>
    <cellStyle name="20% - Accent6 7" xfId="254"/>
    <cellStyle name="20% - Accent6 8" xfId="255"/>
    <cellStyle name="20% - Accent6 9" xfId="256"/>
    <cellStyle name="40% - Accent1 10" xfId="257"/>
    <cellStyle name="40% - Accent1 11" xfId="258"/>
    <cellStyle name="40% - Accent1 12" xfId="259"/>
    <cellStyle name="40% - Accent1 2" xfId="8"/>
    <cellStyle name="40% - Accent1 2 2" xfId="261"/>
    <cellStyle name="40% - Accent1 2 3" xfId="262"/>
    <cellStyle name="40% - Accent1 2 4" xfId="263"/>
    <cellStyle name="40% - Accent1 2 5" xfId="260"/>
    <cellStyle name="40% - Accent1 3" xfId="264"/>
    <cellStyle name="40% - Accent1 3 2" xfId="265"/>
    <cellStyle name="40% - Accent1 4" xfId="266"/>
    <cellStyle name="40% - Accent1 4 2" xfId="267"/>
    <cellStyle name="40% - Accent1 5" xfId="268"/>
    <cellStyle name="40% - Accent1 5 2" xfId="269"/>
    <cellStyle name="40% - Accent1 6" xfId="270"/>
    <cellStyle name="40% - Accent1 6 2" xfId="271"/>
    <cellStyle name="40% - Accent1 7" xfId="272"/>
    <cellStyle name="40% - Accent1 8" xfId="273"/>
    <cellStyle name="40% - Accent1 9" xfId="274"/>
    <cellStyle name="40% - Accent2 10" xfId="275"/>
    <cellStyle name="40% - Accent2 11" xfId="276"/>
    <cellStyle name="40% - Accent2 12" xfId="277"/>
    <cellStyle name="40% - Accent2 2" xfId="9"/>
    <cellStyle name="40% - Accent2 2 2" xfId="279"/>
    <cellStyle name="40% - Accent2 2 3" xfId="280"/>
    <cellStyle name="40% - Accent2 2 4" xfId="281"/>
    <cellStyle name="40% - Accent2 2 5" xfId="278"/>
    <cellStyle name="40% - Accent2 3" xfId="282"/>
    <cellStyle name="40% - Accent2 3 2" xfId="283"/>
    <cellStyle name="40% - Accent2 4" xfId="284"/>
    <cellStyle name="40% - Accent2 4 2" xfId="285"/>
    <cellStyle name="40% - Accent2 5" xfId="286"/>
    <cellStyle name="40% - Accent2 5 2" xfId="287"/>
    <cellStyle name="40% - Accent2 6" xfId="288"/>
    <cellStyle name="40% - Accent2 6 2" xfId="289"/>
    <cellStyle name="40% - Accent2 7" xfId="290"/>
    <cellStyle name="40% - Accent2 8" xfId="291"/>
    <cellStyle name="40% - Accent2 9" xfId="292"/>
    <cellStyle name="40% - Accent3 10" xfId="293"/>
    <cellStyle name="40% - Accent3 11" xfId="294"/>
    <cellStyle name="40% - Accent3 12" xfId="295"/>
    <cellStyle name="40% - Accent3 2" xfId="10"/>
    <cellStyle name="40% - Accent3 2 2" xfId="297"/>
    <cellStyle name="40% - Accent3 2 3" xfId="298"/>
    <cellStyle name="40% - Accent3 2 4" xfId="299"/>
    <cellStyle name="40% - Accent3 2 5" xfId="296"/>
    <cellStyle name="40% - Accent3 3" xfId="300"/>
    <cellStyle name="40% - Accent3 3 2" xfId="301"/>
    <cellStyle name="40% - Accent3 4" xfId="302"/>
    <cellStyle name="40% - Accent3 4 2" xfId="303"/>
    <cellStyle name="40% - Accent3 5" xfId="304"/>
    <cellStyle name="40% - Accent3 5 2" xfId="305"/>
    <cellStyle name="40% - Accent3 6" xfId="306"/>
    <cellStyle name="40% - Accent3 6 2" xfId="307"/>
    <cellStyle name="40% - Accent3 7" xfId="308"/>
    <cellStyle name="40% - Accent3 8" xfId="309"/>
    <cellStyle name="40% - Accent3 9" xfId="310"/>
    <cellStyle name="40% - Accent4 10" xfId="311"/>
    <cellStyle name="40% - Accent4 11" xfId="312"/>
    <cellStyle name="40% - Accent4 12" xfId="313"/>
    <cellStyle name="40% - Accent4 2" xfId="11"/>
    <cellStyle name="40% - Accent4 2 2" xfId="315"/>
    <cellStyle name="40% - Accent4 2 3" xfId="316"/>
    <cellStyle name="40% - Accent4 2 4" xfId="317"/>
    <cellStyle name="40% - Accent4 2 5" xfId="314"/>
    <cellStyle name="40% - Accent4 3" xfId="318"/>
    <cellStyle name="40% - Accent4 3 2" xfId="319"/>
    <cellStyle name="40% - Accent4 4" xfId="320"/>
    <cellStyle name="40% - Accent4 4 2" xfId="321"/>
    <cellStyle name="40% - Accent4 5" xfId="322"/>
    <cellStyle name="40% - Accent4 5 2" xfId="323"/>
    <cellStyle name="40% - Accent4 6" xfId="324"/>
    <cellStyle name="40% - Accent4 6 2" xfId="325"/>
    <cellStyle name="40% - Accent4 7" xfId="326"/>
    <cellStyle name="40% - Accent4 8" xfId="327"/>
    <cellStyle name="40% - Accent4 9" xfId="328"/>
    <cellStyle name="40% - Accent5 10" xfId="329"/>
    <cellStyle name="40% - Accent5 11" xfId="330"/>
    <cellStyle name="40% - Accent5 12" xfId="331"/>
    <cellStyle name="40% - Accent5 2" xfId="12"/>
    <cellStyle name="40% - Accent5 2 2" xfId="333"/>
    <cellStyle name="40% - Accent5 2 3" xfId="334"/>
    <cellStyle name="40% - Accent5 2 4" xfId="335"/>
    <cellStyle name="40% - Accent5 2 5" xfId="332"/>
    <cellStyle name="40% - Accent5 3" xfId="336"/>
    <cellStyle name="40% - Accent5 3 2" xfId="337"/>
    <cellStyle name="40% - Accent5 4" xfId="338"/>
    <cellStyle name="40% - Accent5 4 2" xfId="339"/>
    <cellStyle name="40% - Accent5 5" xfId="340"/>
    <cellStyle name="40% - Accent5 5 2" xfId="341"/>
    <cellStyle name="40% - Accent5 6" xfId="342"/>
    <cellStyle name="40% - Accent5 6 2" xfId="343"/>
    <cellStyle name="40% - Accent5 7" xfId="344"/>
    <cellStyle name="40% - Accent5 8" xfId="345"/>
    <cellStyle name="40% - Accent5 9" xfId="346"/>
    <cellStyle name="40% - Accent6 10" xfId="347"/>
    <cellStyle name="40% - Accent6 11" xfId="348"/>
    <cellStyle name="40% - Accent6 12" xfId="349"/>
    <cellStyle name="40% - Accent6 2" xfId="13"/>
    <cellStyle name="40% - Accent6 2 2" xfId="351"/>
    <cellStyle name="40% - Accent6 2 3" xfId="352"/>
    <cellStyle name="40% - Accent6 2 4" xfId="353"/>
    <cellStyle name="40% - Accent6 2 5" xfId="350"/>
    <cellStyle name="40% - Accent6 3" xfId="354"/>
    <cellStyle name="40% - Accent6 3 2" xfId="355"/>
    <cellStyle name="40% - Accent6 4" xfId="356"/>
    <cellStyle name="40% - Accent6 4 2" xfId="357"/>
    <cellStyle name="40% - Accent6 5" xfId="358"/>
    <cellStyle name="40% - Accent6 5 2" xfId="359"/>
    <cellStyle name="40% - Accent6 6" xfId="360"/>
    <cellStyle name="40% - Accent6 6 2" xfId="361"/>
    <cellStyle name="40% - Accent6 7" xfId="362"/>
    <cellStyle name="40% - Accent6 8" xfId="363"/>
    <cellStyle name="40% - Accent6 9" xfId="364"/>
    <cellStyle name="60% - Accent1 2" xfId="365"/>
    <cellStyle name="60% - Accent1 3" xfId="366"/>
    <cellStyle name="60% - Accent1 4" xfId="367"/>
    <cellStyle name="60% - Accent2 2" xfId="368"/>
    <cellStyle name="60% - Accent2 3" xfId="369"/>
    <cellStyle name="60% - Accent2 4" xfId="370"/>
    <cellStyle name="60% - Accent3 2" xfId="371"/>
    <cellStyle name="60% - Accent3 3" xfId="372"/>
    <cellStyle name="60% - Accent3 4" xfId="373"/>
    <cellStyle name="60% - Accent4 2" xfId="374"/>
    <cellStyle name="60% - Accent4 3" xfId="375"/>
    <cellStyle name="60% - Accent4 4" xfId="376"/>
    <cellStyle name="60% - Accent5 2" xfId="377"/>
    <cellStyle name="60% - Accent5 3" xfId="378"/>
    <cellStyle name="60% - Accent5 4" xfId="379"/>
    <cellStyle name="60% - Accent6 2" xfId="380"/>
    <cellStyle name="60% - Accent6 3" xfId="381"/>
    <cellStyle name="60% - Accent6 4" xfId="382"/>
    <cellStyle name="Accent1 - 20%" xfId="43"/>
    <cellStyle name="Accent1 - 40%" xfId="44"/>
    <cellStyle name="Accent1 - 60%" xfId="45"/>
    <cellStyle name="Accent1 10" xfId="383"/>
    <cellStyle name="Accent1 11" xfId="384"/>
    <cellStyle name="Accent1 12" xfId="385"/>
    <cellStyle name="Accent1 13" xfId="386"/>
    <cellStyle name="Accent1 14" xfId="387"/>
    <cellStyle name="Accent1 15" xfId="388"/>
    <cellStyle name="Accent1 2" xfId="389"/>
    <cellStyle name="Accent1 3" xfId="390"/>
    <cellStyle name="Accent1 4" xfId="391"/>
    <cellStyle name="Accent1 5" xfId="392"/>
    <cellStyle name="Accent1 6" xfId="393"/>
    <cellStyle name="Accent1 7" xfId="394"/>
    <cellStyle name="Accent1 8" xfId="395"/>
    <cellStyle name="Accent1 9" xfId="396"/>
    <cellStyle name="Accent2 - 20%" xfId="46"/>
    <cellStyle name="Accent2 - 40%" xfId="47"/>
    <cellStyle name="Accent2 - 60%" xfId="48"/>
    <cellStyle name="Accent2 10" xfId="397"/>
    <cellStyle name="Accent2 11" xfId="398"/>
    <cellStyle name="Accent2 12" xfId="399"/>
    <cellStyle name="Accent2 13" xfId="400"/>
    <cellStyle name="Accent2 14" xfId="401"/>
    <cellStyle name="Accent2 15" xfId="402"/>
    <cellStyle name="Accent2 2" xfId="403"/>
    <cellStyle name="Accent2 3" xfId="404"/>
    <cellStyle name="Accent2 4" xfId="405"/>
    <cellStyle name="Accent2 5" xfId="406"/>
    <cellStyle name="Accent2 6" xfId="407"/>
    <cellStyle name="Accent2 7" xfId="408"/>
    <cellStyle name="Accent2 8" xfId="409"/>
    <cellStyle name="Accent2 9" xfId="410"/>
    <cellStyle name="Accent3 - 20%" xfId="49"/>
    <cellStyle name="Accent3 - 40%" xfId="50"/>
    <cellStyle name="Accent3 - 60%" xfId="51"/>
    <cellStyle name="Accent3 10" xfId="411"/>
    <cellStyle name="Accent3 11" xfId="412"/>
    <cellStyle name="Accent3 12" xfId="413"/>
    <cellStyle name="Accent3 13" xfId="414"/>
    <cellStyle name="Accent3 14" xfId="415"/>
    <cellStyle name="Accent3 15" xfId="416"/>
    <cellStyle name="Accent3 2" xfId="417"/>
    <cellStyle name="Accent3 3" xfId="418"/>
    <cellStyle name="Accent3 4" xfId="419"/>
    <cellStyle name="Accent3 5" xfId="420"/>
    <cellStyle name="Accent3 6" xfId="421"/>
    <cellStyle name="Accent3 7" xfId="422"/>
    <cellStyle name="Accent3 8" xfId="423"/>
    <cellStyle name="Accent3 9" xfId="424"/>
    <cellStyle name="Accent4 - 20%" xfId="52"/>
    <cellStyle name="Accent4 - 40%" xfId="53"/>
    <cellStyle name="Accent4 - 60%" xfId="54"/>
    <cellStyle name="Accent4 10" xfId="425"/>
    <cellStyle name="Accent4 11" xfId="426"/>
    <cellStyle name="Accent4 12" xfId="427"/>
    <cellStyle name="Accent4 13" xfId="428"/>
    <cellStyle name="Accent4 14" xfId="429"/>
    <cellStyle name="Accent4 15" xfId="430"/>
    <cellStyle name="Accent4 2" xfId="431"/>
    <cellStyle name="Accent4 3" xfId="432"/>
    <cellStyle name="Accent4 4" xfId="433"/>
    <cellStyle name="Accent4 5" xfId="434"/>
    <cellStyle name="Accent4 6" xfId="435"/>
    <cellStyle name="Accent4 7" xfId="436"/>
    <cellStyle name="Accent4 8" xfId="437"/>
    <cellStyle name="Accent4 9" xfId="438"/>
    <cellStyle name="Accent5 - 20%" xfId="55"/>
    <cellStyle name="Accent5 - 40%" xfId="56"/>
    <cellStyle name="Accent5 - 60%" xfId="57"/>
    <cellStyle name="Accent5 10" xfId="439"/>
    <cellStyle name="Accent5 11" xfId="440"/>
    <cellStyle name="Accent5 12" xfId="441"/>
    <cellStyle name="Accent5 13" xfId="442"/>
    <cellStyle name="Accent5 14" xfId="443"/>
    <cellStyle name="Accent5 15" xfId="444"/>
    <cellStyle name="Accent5 2" xfId="445"/>
    <cellStyle name="Accent5 3" xfId="446"/>
    <cellStyle name="Accent5 4" xfId="447"/>
    <cellStyle name="Accent5 5" xfId="448"/>
    <cellStyle name="Accent5 6" xfId="449"/>
    <cellStyle name="Accent5 7" xfId="450"/>
    <cellStyle name="Accent5 8" xfId="451"/>
    <cellStyle name="Accent5 9" xfId="452"/>
    <cellStyle name="Accent6 - 20%" xfId="58"/>
    <cellStyle name="Accent6 - 40%" xfId="59"/>
    <cellStyle name="Accent6 - 60%" xfId="60"/>
    <cellStyle name="Accent6 10" xfId="453"/>
    <cellStyle name="Accent6 11" xfId="454"/>
    <cellStyle name="Accent6 12" xfId="455"/>
    <cellStyle name="Accent6 13" xfId="456"/>
    <cellStyle name="Accent6 14" xfId="457"/>
    <cellStyle name="Accent6 15" xfId="458"/>
    <cellStyle name="Accent6 2" xfId="459"/>
    <cellStyle name="Accent6 3" xfId="460"/>
    <cellStyle name="Accent6 4" xfId="461"/>
    <cellStyle name="Accent6 5" xfId="462"/>
    <cellStyle name="Accent6 6" xfId="463"/>
    <cellStyle name="Accent6 7" xfId="464"/>
    <cellStyle name="Accent6 8" xfId="465"/>
    <cellStyle name="Accent6 9" xfId="466"/>
    <cellStyle name="Bad 2" xfId="467"/>
    <cellStyle name="Calculation 2" xfId="468"/>
    <cellStyle name="Calculation 3" xfId="469"/>
    <cellStyle name="Calculation 4" xfId="470"/>
    <cellStyle name="Check Cell 2" xfId="471"/>
    <cellStyle name="Comma 10" xfId="472"/>
    <cellStyle name="Comma 10 2" xfId="473"/>
    <cellStyle name="Comma 11" xfId="474"/>
    <cellStyle name="Comma 11 2" xfId="475"/>
    <cellStyle name="Comma 12" xfId="476"/>
    <cellStyle name="Comma 12 2" xfId="477"/>
    <cellStyle name="Comma 13" xfId="478"/>
    <cellStyle name="Comma 13 2" xfId="479"/>
    <cellStyle name="Comma 14" xfId="480"/>
    <cellStyle name="Comma 14 2" xfId="481"/>
    <cellStyle name="Comma 15" xfId="482"/>
    <cellStyle name="Comma 15 2" xfId="483"/>
    <cellStyle name="Comma 16" xfId="484"/>
    <cellStyle name="Comma 17" xfId="485"/>
    <cellStyle name="Comma 2" xfId="14"/>
    <cellStyle name="Comma 2 2" xfId="15"/>
    <cellStyle name="Comma 2 2 2" xfId="111"/>
    <cellStyle name="Comma 2 2 3" xfId="487"/>
    <cellStyle name="Comma 2 3" xfId="61"/>
    <cellStyle name="Comma 2 3 2" xfId="488"/>
    <cellStyle name="Comma 2 4" xfId="489"/>
    <cellStyle name="Comma 2 5" xfId="490"/>
    <cellStyle name="Comma 2 6" xfId="491"/>
    <cellStyle name="Comma 2 7" xfId="492"/>
    <cellStyle name="Comma 2 8" xfId="486"/>
    <cellStyle name="Comma 3" xfId="16"/>
    <cellStyle name="Comma 3 2" xfId="493"/>
    <cellStyle name="Comma 4" xfId="34"/>
    <cellStyle name="Comma 4 2" xfId="494"/>
    <cellStyle name="Comma 5" xfId="495"/>
    <cellStyle name="Comma 5 2" xfId="496"/>
    <cellStyle name="Comma 6" xfId="497"/>
    <cellStyle name="Comma 6 2" xfId="498"/>
    <cellStyle name="Comma 7" xfId="499"/>
    <cellStyle name="Comma 7 2" xfId="500"/>
    <cellStyle name="Comma 8" xfId="501"/>
    <cellStyle name="Comma 8 2" xfId="502"/>
    <cellStyle name="Comma 9" xfId="503"/>
    <cellStyle name="Comma 9 2" xfId="504"/>
    <cellStyle name="Currency 10" xfId="505"/>
    <cellStyle name="Currency 11" xfId="506"/>
    <cellStyle name="Currency 12" xfId="507"/>
    <cellStyle name="Currency 2" xfId="508"/>
    <cellStyle name="Currency 3" xfId="509"/>
    <cellStyle name="Currency 4" xfId="510"/>
    <cellStyle name="Currency 5" xfId="511"/>
    <cellStyle name="Currency 6" xfId="512"/>
    <cellStyle name="Currency 7" xfId="513"/>
    <cellStyle name="Currency 8" xfId="514"/>
    <cellStyle name="Currency 9" xfId="515"/>
    <cellStyle name="Emphasis 1" xfId="62"/>
    <cellStyle name="Emphasis 2" xfId="63"/>
    <cellStyle name="Emphasis 3" xfId="64"/>
    <cellStyle name="Euro" xfId="516"/>
    <cellStyle name="Explanatory Text 2" xfId="517"/>
    <cellStyle name="Explanatory Text 3" xfId="518"/>
    <cellStyle name="Explanatory Text 4" xfId="519"/>
    <cellStyle name="Good 2" xfId="520"/>
    <cellStyle name="Heading 1 2" xfId="521"/>
    <cellStyle name="Heading 2 2" xfId="522"/>
    <cellStyle name="Heading 3 2" xfId="523"/>
    <cellStyle name="Heading 3 3" xfId="524"/>
    <cellStyle name="Heading 3 4" xfId="525"/>
    <cellStyle name="Heading 4 2" xfId="526"/>
    <cellStyle name="Hyperlink" xfId="824" builtinId="8"/>
    <cellStyle name="Hyperlink 2" xfId="527"/>
    <cellStyle name="Hyperlink 3" xfId="528"/>
    <cellStyle name="Hyperlink 3 2" xfId="529"/>
    <cellStyle name="Hyperlink 4" xfId="530"/>
    <cellStyle name="Hyperlink 4 2" xfId="531"/>
    <cellStyle name="Input 2" xfId="532"/>
    <cellStyle name="Input 3" xfId="533"/>
    <cellStyle name="Input 4" xfId="534"/>
    <cellStyle name="InputCell" xfId="535"/>
    <cellStyle name="Level 1" xfId="536"/>
    <cellStyle name="Linked Cell 2" xfId="537"/>
    <cellStyle name="Neutral 2" xfId="538"/>
    <cellStyle name="Normal" xfId="0" builtinId="0"/>
    <cellStyle name="Normal - Style1 2" xfId="539"/>
    <cellStyle name="Normal 10" xfId="540"/>
    <cellStyle name="Normal 10 2" xfId="541"/>
    <cellStyle name="Normal 11" xfId="542"/>
    <cellStyle name="Normal 11 2" xfId="543"/>
    <cellStyle name="Normal 12" xfId="544"/>
    <cellStyle name="Normal 12 2" xfId="545"/>
    <cellStyle name="Normal 13" xfId="546"/>
    <cellStyle name="Normal 13 2" xfId="547"/>
    <cellStyle name="Normal 14" xfId="548"/>
    <cellStyle name="Normal 14 2" xfId="549"/>
    <cellStyle name="Normal 14 3" xfId="550"/>
    <cellStyle name="Normal 14 3 2" xfId="551"/>
    <cellStyle name="Normal 15" xfId="552"/>
    <cellStyle name="Normal 15 2" xfId="553"/>
    <cellStyle name="Normal 16" xfId="554"/>
    <cellStyle name="Normal 16 2" xfId="555"/>
    <cellStyle name="Normal 17" xfId="556"/>
    <cellStyle name="Normal 17 2" xfId="557"/>
    <cellStyle name="Normal 17 3" xfId="558"/>
    <cellStyle name="Normal 18" xfId="559"/>
    <cellStyle name="Normal 18 2" xfId="560"/>
    <cellStyle name="Normal 19" xfId="561"/>
    <cellStyle name="Normal 2" xfId="1"/>
    <cellStyle name="Normal 2 10" xfId="563"/>
    <cellStyle name="Normal 2 11" xfId="564"/>
    <cellStyle name="Normal 2 11 4" xfId="565"/>
    <cellStyle name="Normal 2 12" xfId="566"/>
    <cellStyle name="Normal 2 13" xfId="567"/>
    <cellStyle name="Normal 2 14" xfId="568"/>
    <cellStyle name="Normal 2 15" xfId="562"/>
    <cellStyle name="Normal 2 2" xfId="36"/>
    <cellStyle name="Normal 2 2 2" xfId="569"/>
    <cellStyle name="Normal 2 3" xfId="37"/>
    <cellStyle name="Normal 2 3 2" xfId="110"/>
    <cellStyle name="Normal 2 3 3" xfId="570"/>
    <cellStyle name="Normal 2 4" xfId="571"/>
    <cellStyle name="Normal 2 5" xfId="572"/>
    <cellStyle name="Normal 2 5 2" xfId="573"/>
    <cellStyle name="Normal 2 6" xfId="574"/>
    <cellStyle name="Normal 2 6 2" xfId="575"/>
    <cellStyle name="Normal 2 7" xfId="576"/>
    <cellStyle name="Normal 2 7 2" xfId="577"/>
    <cellStyle name="Normal 2 8" xfId="578"/>
    <cellStyle name="Normal 2 8 2" xfId="579"/>
    <cellStyle name="Normal 2 9" xfId="580"/>
    <cellStyle name="Normal 2_EoE" xfId="581"/>
    <cellStyle name="Normal 20" xfId="582"/>
    <cellStyle name="Normal 21" xfId="583"/>
    <cellStyle name="Normal 22" xfId="584"/>
    <cellStyle name="Normal 23" xfId="585"/>
    <cellStyle name="Normal 24" xfId="586"/>
    <cellStyle name="Normal 25" xfId="587"/>
    <cellStyle name="Normal 26" xfId="588"/>
    <cellStyle name="Normal 27" xfId="589"/>
    <cellStyle name="Normal 28" xfId="590"/>
    <cellStyle name="Normal 29" xfId="591"/>
    <cellStyle name="Normal 3" xfId="17"/>
    <cellStyle name="Normal 3 2" xfId="65"/>
    <cellStyle name="Normal 3 2 2" xfId="594"/>
    <cellStyle name="Normal 3 2 3" xfId="593"/>
    <cellStyle name="Normal 3 3" xfId="595"/>
    <cellStyle name="Normal 3 3 2 2" xfId="596"/>
    <cellStyle name="Normal 3 3 2 5" xfId="597"/>
    <cellStyle name="Normal 3 4" xfId="598"/>
    <cellStyle name="Normal 3 5" xfId="592"/>
    <cellStyle name="Normal 30" xfId="599"/>
    <cellStyle name="Normal 31" xfId="600"/>
    <cellStyle name="Normal 32" xfId="601"/>
    <cellStyle name="Normal 33" xfId="602"/>
    <cellStyle name="Normal 34" xfId="603"/>
    <cellStyle name="Normal 35" xfId="604"/>
    <cellStyle name="Normal 36" xfId="605"/>
    <cellStyle name="Normal 37" xfId="606"/>
    <cellStyle name="Normal 38" xfId="607"/>
    <cellStyle name="Normal 39" xfId="608"/>
    <cellStyle name="Normal 4" xfId="18"/>
    <cellStyle name="Normal 4 2" xfId="66"/>
    <cellStyle name="Normal 4 2 2" xfId="610"/>
    <cellStyle name="Normal 4 2 3" xfId="609"/>
    <cellStyle name="Normal 4 3" xfId="611"/>
    <cellStyle name="Normal 4 4" xfId="612"/>
    <cellStyle name="Normal 40" xfId="613"/>
    <cellStyle name="Normal 41" xfId="614"/>
    <cellStyle name="Normal 42" xfId="615"/>
    <cellStyle name="Normal 43" xfId="616"/>
    <cellStyle name="Normal 44" xfId="113"/>
    <cellStyle name="Normal 45" xfId="809"/>
    <cellStyle name="Normal 46" xfId="821"/>
    <cellStyle name="Normal 47" xfId="822"/>
    <cellStyle name="Normal 49" xfId="617"/>
    <cellStyle name="Normal 5" xfId="19"/>
    <cellStyle name="Normal 5 2" xfId="619"/>
    <cellStyle name="Normal 5 2 2" xfId="620"/>
    <cellStyle name="Normal 5 3" xfId="621"/>
    <cellStyle name="Normal 5 4" xfId="618"/>
    <cellStyle name="Normal 51" xfId="622"/>
    <cellStyle name="Normal 6" xfId="20"/>
    <cellStyle name="Normal 6 2" xfId="624"/>
    <cellStyle name="Normal 6 3" xfId="625"/>
    <cellStyle name="Normal 6 4" xfId="623"/>
    <cellStyle name="Normal 62" xfId="626"/>
    <cellStyle name="Normal 7" xfId="21"/>
    <cellStyle name="Normal 7 2" xfId="628"/>
    <cellStyle name="Normal 7 3" xfId="627"/>
    <cellStyle name="Normal 8" xfId="67"/>
    <cellStyle name="Normal 8 2" xfId="630"/>
    <cellStyle name="Normal 8 3" xfId="629"/>
    <cellStyle name="Normal 8 4 19 2" xfId="631"/>
    <cellStyle name="Normal 9" xfId="632"/>
    <cellStyle name="Normal 9 2" xfId="633"/>
    <cellStyle name="Normal_NTS K Model at 2010-11 atfeb11" xfId="823"/>
    <cellStyle name="Note 10" xfId="634"/>
    <cellStyle name="Note 11" xfId="635"/>
    <cellStyle name="Note 12" xfId="636"/>
    <cellStyle name="Note 2" xfId="22"/>
    <cellStyle name="Note 2 2" xfId="638"/>
    <cellStyle name="Note 2 3" xfId="639"/>
    <cellStyle name="Note 2 4" xfId="640"/>
    <cellStyle name="Note 2 5" xfId="637"/>
    <cellStyle name="Note 3" xfId="23"/>
    <cellStyle name="Note 3 2" xfId="642"/>
    <cellStyle name="Note 3 3" xfId="643"/>
    <cellStyle name="Note 3 4" xfId="644"/>
    <cellStyle name="Note 3 5" xfId="641"/>
    <cellStyle name="Note 4" xfId="24"/>
    <cellStyle name="Note 4 2" xfId="646"/>
    <cellStyle name="Note 4 3" xfId="645"/>
    <cellStyle name="Note 5" xfId="25"/>
    <cellStyle name="Note 5 2" xfId="648"/>
    <cellStyle name="Note 5 3" xfId="647"/>
    <cellStyle name="Note 6" xfId="649"/>
    <cellStyle name="Note 6 2" xfId="650"/>
    <cellStyle name="Note 7" xfId="651"/>
    <cellStyle name="Note 7 2" xfId="652"/>
    <cellStyle name="Note 8" xfId="653"/>
    <cellStyle name="Note 9" xfId="654"/>
    <cellStyle name="Output 2" xfId="655"/>
    <cellStyle name="Output 3" xfId="656"/>
    <cellStyle name="Output 4" xfId="657"/>
    <cellStyle name="Percent 10" xfId="658"/>
    <cellStyle name="Percent 11" xfId="659"/>
    <cellStyle name="Percent 2" xfId="26"/>
    <cellStyle name="Percent 2 2" xfId="68"/>
    <cellStyle name="Percent 2 2 2" xfId="661"/>
    <cellStyle name="Percent 2 3" xfId="662"/>
    <cellStyle name="Percent 2 4" xfId="660"/>
    <cellStyle name="Percent 3" xfId="27"/>
    <cellStyle name="Percent 3 2" xfId="69"/>
    <cellStyle name="Percent 3 3" xfId="112"/>
    <cellStyle name="Percent 3 4" xfId="663"/>
    <cellStyle name="Percent 4" xfId="35"/>
    <cellStyle name="Percent 4 2" xfId="664"/>
    <cellStyle name="Percent 5" xfId="665"/>
    <cellStyle name="Percent 6" xfId="666"/>
    <cellStyle name="Percent 6 2" xfId="667"/>
    <cellStyle name="Percent 6 3" xfId="668"/>
    <cellStyle name="Percent 6 4" xfId="669"/>
    <cellStyle name="Percent 7" xfId="670"/>
    <cellStyle name="Percent 7 2" xfId="671"/>
    <cellStyle name="Percent 8" xfId="672"/>
    <cellStyle name="Percent 8 2" xfId="673"/>
    <cellStyle name="Percent 9" xfId="28"/>
    <cellStyle name="Percent 9 2" xfId="675"/>
    <cellStyle name="Percent 9 3" xfId="674"/>
    <cellStyle name="SAPBEXaggData" xfId="70"/>
    <cellStyle name="SAPBEXaggData 2" xfId="676"/>
    <cellStyle name="SAPBEXaggData 3" xfId="677"/>
    <cellStyle name="SAPBEXaggDataEmph" xfId="71"/>
    <cellStyle name="SAPBEXaggDataEmph 2" xfId="678"/>
    <cellStyle name="SAPBEXaggDataEmph 3" xfId="679"/>
    <cellStyle name="SAPBEXaggItem" xfId="72"/>
    <cellStyle name="SAPBEXaggItem 2" xfId="680"/>
    <cellStyle name="SAPBEXaggItem 3" xfId="681"/>
    <cellStyle name="SAPBEXaggItemX" xfId="73"/>
    <cellStyle name="SAPBEXaggItemX 2" xfId="682"/>
    <cellStyle name="SAPBEXaggItemX 3" xfId="683"/>
    <cellStyle name="SAPBEXchaText" xfId="74"/>
    <cellStyle name="SAPBEXexcBad7" xfId="75"/>
    <cellStyle name="SAPBEXexcBad7 2" xfId="684"/>
    <cellStyle name="SAPBEXexcBad7 3" xfId="685"/>
    <cellStyle name="SAPBEXexcBad7 4" xfId="686"/>
    <cellStyle name="SAPBEXexcBad8" xfId="76"/>
    <cellStyle name="SAPBEXexcBad8 2" xfId="687"/>
    <cellStyle name="SAPBEXexcBad8 3" xfId="688"/>
    <cellStyle name="SAPBEXexcBad8 4" xfId="689"/>
    <cellStyle name="SAPBEXexcBad9" xfId="77"/>
    <cellStyle name="SAPBEXexcBad9 2" xfId="690"/>
    <cellStyle name="SAPBEXexcBad9 3" xfId="691"/>
    <cellStyle name="SAPBEXexcBad9 4" xfId="692"/>
    <cellStyle name="SAPBEXexcCritical4" xfId="78"/>
    <cellStyle name="SAPBEXexcCritical4 2" xfId="693"/>
    <cellStyle name="SAPBEXexcCritical4 3" xfId="694"/>
    <cellStyle name="SAPBEXexcCritical4 4" xfId="695"/>
    <cellStyle name="SAPBEXexcCritical5" xfId="79"/>
    <cellStyle name="SAPBEXexcCritical5 2" xfId="696"/>
    <cellStyle name="SAPBEXexcCritical5 3" xfId="697"/>
    <cellStyle name="SAPBEXexcCritical5 4" xfId="698"/>
    <cellStyle name="SAPBEXexcCritical6" xfId="80"/>
    <cellStyle name="SAPBEXexcCritical6 2" xfId="699"/>
    <cellStyle name="SAPBEXexcCritical6 3" xfId="700"/>
    <cellStyle name="SAPBEXexcCritical6 4" xfId="701"/>
    <cellStyle name="SAPBEXexcGood1" xfId="81"/>
    <cellStyle name="SAPBEXexcGood1 2" xfId="702"/>
    <cellStyle name="SAPBEXexcGood1 3" xfId="703"/>
    <cellStyle name="SAPBEXexcGood1 4" xfId="704"/>
    <cellStyle name="SAPBEXexcGood2" xfId="82"/>
    <cellStyle name="SAPBEXexcGood2 2" xfId="705"/>
    <cellStyle name="SAPBEXexcGood2 3" xfId="706"/>
    <cellStyle name="SAPBEXexcGood2 4" xfId="707"/>
    <cellStyle name="SAPBEXexcGood3" xfId="83"/>
    <cellStyle name="SAPBEXexcGood3 2" xfId="708"/>
    <cellStyle name="SAPBEXexcGood3 3" xfId="709"/>
    <cellStyle name="SAPBEXexcGood3 4" xfId="710"/>
    <cellStyle name="SAPBEXfilterDrill" xfId="84"/>
    <cellStyle name="SAPBEXfilterDrill 2" xfId="711"/>
    <cellStyle name="SAPBEXfilterItem" xfId="85"/>
    <cellStyle name="SAPBEXfilterItem 2" xfId="712"/>
    <cellStyle name="SAPBEXfilterText" xfId="86"/>
    <cellStyle name="SAPBEXformats" xfId="87"/>
    <cellStyle name="SAPBEXformats 2" xfId="713"/>
    <cellStyle name="SAPBEXformats 3" xfId="714"/>
    <cellStyle name="SAPBEXformats 4" xfId="715"/>
    <cellStyle name="SAPBEXheaderItem" xfId="88"/>
    <cellStyle name="SAPBEXheaderItem 2" xfId="716"/>
    <cellStyle name="SAPBEXheaderText" xfId="89"/>
    <cellStyle name="SAPBEXheaderText 2" xfId="717"/>
    <cellStyle name="SAPBEXHLevel0" xfId="90"/>
    <cellStyle name="SAPBEXHLevel0 2" xfId="719"/>
    <cellStyle name="SAPBEXHLevel0 3" xfId="720"/>
    <cellStyle name="SAPBEXHLevel0 4" xfId="721"/>
    <cellStyle name="SAPBEXHLevel0 5" xfId="722"/>
    <cellStyle name="SAPBEXHLevel0 6" xfId="723"/>
    <cellStyle name="SAPBEXHLevel0 7" xfId="724"/>
    <cellStyle name="SAPBEXHLevel0 8" xfId="718"/>
    <cellStyle name="SAPBEXHLevel0X" xfId="91"/>
    <cellStyle name="SAPBEXHLevel0X 2" xfId="726"/>
    <cellStyle name="SAPBEXHLevel0X 3" xfId="727"/>
    <cellStyle name="SAPBEXHLevel0X 4" xfId="728"/>
    <cellStyle name="SAPBEXHLevel0X 5" xfId="729"/>
    <cellStyle name="SAPBEXHLevel0X 6" xfId="730"/>
    <cellStyle name="SAPBEXHLevel0X 7" xfId="731"/>
    <cellStyle name="SAPBEXHLevel0X 8" xfId="725"/>
    <cellStyle name="SAPBEXHLevel1" xfId="92"/>
    <cellStyle name="SAPBEXHLevel1 2" xfId="733"/>
    <cellStyle name="SAPBEXHLevel1 3" xfId="734"/>
    <cellStyle name="SAPBEXHLevel1 4" xfId="735"/>
    <cellStyle name="SAPBEXHLevel1 5" xfId="736"/>
    <cellStyle name="SAPBEXHLevel1 6" xfId="737"/>
    <cellStyle name="SAPBEXHLevel1 7" xfId="738"/>
    <cellStyle name="SAPBEXHLevel1 8" xfId="732"/>
    <cellStyle name="SAPBEXHLevel1X" xfId="93"/>
    <cellStyle name="SAPBEXHLevel1X 2" xfId="740"/>
    <cellStyle name="SAPBEXHLevel1X 3" xfId="741"/>
    <cellStyle name="SAPBEXHLevel1X 4" xfId="742"/>
    <cellStyle name="SAPBEXHLevel1X 5" xfId="743"/>
    <cellStyle name="SAPBEXHLevel1X 6" xfId="744"/>
    <cellStyle name="SAPBEXHLevel1X 7" xfId="745"/>
    <cellStyle name="SAPBEXHLevel1X 8" xfId="739"/>
    <cellStyle name="SAPBEXHLevel2" xfId="94"/>
    <cellStyle name="SAPBEXHLevel2 2" xfId="747"/>
    <cellStyle name="SAPBEXHLevel2 3" xfId="748"/>
    <cellStyle name="SAPBEXHLevel2 4" xfId="749"/>
    <cellStyle name="SAPBEXHLevel2 5" xfId="750"/>
    <cellStyle name="SAPBEXHLevel2 6" xfId="751"/>
    <cellStyle name="SAPBEXHLevel2 7" xfId="752"/>
    <cellStyle name="SAPBEXHLevel2 8" xfId="746"/>
    <cellStyle name="SAPBEXHLevel2X" xfId="95"/>
    <cellStyle name="SAPBEXHLevel2X 2" xfId="754"/>
    <cellStyle name="SAPBEXHLevel2X 3" xfId="755"/>
    <cellStyle name="SAPBEXHLevel2X 4" xfId="756"/>
    <cellStyle name="SAPBEXHLevel2X 5" xfId="757"/>
    <cellStyle name="SAPBEXHLevel2X 6" xfId="758"/>
    <cellStyle name="SAPBEXHLevel2X 7" xfId="759"/>
    <cellStyle name="SAPBEXHLevel2X 8" xfId="753"/>
    <cellStyle name="SAPBEXHLevel3" xfId="96"/>
    <cellStyle name="SAPBEXHLevel3 2" xfId="761"/>
    <cellStyle name="SAPBEXHLevel3 3" xfId="762"/>
    <cellStyle name="SAPBEXHLevel3 4" xfId="763"/>
    <cellStyle name="SAPBEXHLevel3 5" xfId="764"/>
    <cellStyle name="SAPBEXHLevel3 6" xfId="765"/>
    <cellStyle name="SAPBEXHLevel3 7" xfId="766"/>
    <cellStyle name="SAPBEXHLevel3 8" xfId="760"/>
    <cellStyle name="SAPBEXHLevel3X" xfId="97"/>
    <cellStyle name="SAPBEXHLevel3X 2" xfId="768"/>
    <cellStyle name="SAPBEXHLevel3X 3" xfId="769"/>
    <cellStyle name="SAPBEXHLevel3X 4" xfId="770"/>
    <cellStyle name="SAPBEXHLevel3X 5" xfId="771"/>
    <cellStyle name="SAPBEXHLevel3X 6" xfId="772"/>
    <cellStyle name="SAPBEXHLevel3X 7" xfId="773"/>
    <cellStyle name="SAPBEXHLevel3X 8" xfId="767"/>
    <cellStyle name="SAPBEXinputData" xfId="98"/>
    <cellStyle name="SAPBEXinputData 2" xfId="775"/>
    <cellStyle name="SAPBEXinputData 3" xfId="776"/>
    <cellStyle name="SAPBEXinputData 4" xfId="777"/>
    <cellStyle name="SAPBEXinputData 5" xfId="778"/>
    <cellStyle name="SAPBEXinputData 6" xfId="779"/>
    <cellStyle name="SAPBEXinputData 7" xfId="774"/>
    <cellStyle name="SAPBEXItemHeader" xfId="780"/>
    <cellStyle name="SAPBEXItemHeader 2" xfId="781"/>
    <cellStyle name="SAPBEXresData" xfId="99"/>
    <cellStyle name="SAPBEXresData 2" xfId="782"/>
    <cellStyle name="SAPBEXresData 3" xfId="783"/>
    <cellStyle name="SAPBEXresData 4" xfId="784"/>
    <cellStyle name="SAPBEXresDataEmph" xfId="100"/>
    <cellStyle name="SAPBEXresDataEmph 2" xfId="785"/>
    <cellStyle name="SAPBEXresDataEmph 3" xfId="786"/>
    <cellStyle name="SAPBEXresItem" xfId="101"/>
    <cellStyle name="SAPBEXresItem 2" xfId="787"/>
    <cellStyle name="SAPBEXresItem 3" xfId="788"/>
    <cellStyle name="SAPBEXresItem 4" xfId="789"/>
    <cellStyle name="SAPBEXresItemX" xfId="102"/>
    <cellStyle name="SAPBEXresItemX 2" xfId="790"/>
    <cellStyle name="SAPBEXresItemX 3" xfId="791"/>
    <cellStyle name="SAPBEXresItemX 4" xfId="792"/>
    <cellStyle name="SAPBEXstdData" xfId="103"/>
    <cellStyle name="SAPBEXstdData 2" xfId="793"/>
    <cellStyle name="SAPBEXstdData 3" xfId="794"/>
    <cellStyle name="SAPBEXstdData 4" xfId="795"/>
    <cellStyle name="SAPBEXstdDataEmph" xfId="104"/>
    <cellStyle name="SAPBEXstdDataEmph 2" xfId="796"/>
    <cellStyle name="SAPBEXstdDataEmph 3" xfId="797"/>
    <cellStyle name="SAPBEXstdItem" xfId="105"/>
    <cellStyle name="SAPBEXstdItem 2" xfId="798"/>
    <cellStyle name="SAPBEXstdItem 3" xfId="799"/>
    <cellStyle name="SAPBEXstdItem 4" xfId="800"/>
    <cellStyle name="SAPBEXstdItemX" xfId="106"/>
    <cellStyle name="SAPBEXstdItemX 2" xfId="801"/>
    <cellStyle name="SAPBEXstdItemX 3" xfId="802"/>
    <cellStyle name="SAPBEXstdItemX 4" xfId="803"/>
    <cellStyle name="SAPBEXtitle" xfId="107"/>
    <cellStyle name="SAPBEXunassignedItem" xfId="804"/>
    <cellStyle name="SAPBEXunassignedItem 2" xfId="805"/>
    <cellStyle name="SAPBEXunassignedItem 3" xfId="806"/>
    <cellStyle name="SAPBEXundefined" xfId="108"/>
    <cellStyle name="SAPBEXundefined 2" xfId="807"/>
    <cellStyle name="SAPBEXundefined 3" xfId="808"/>
    <cellStyle name="Sheet Title" xfId="109"/>
    <cellStyle name="Style 1" xfId="29"/>
    <cellStyle name="Style 1 2" xfId="30"/>
    <cellStyle name="Style 1 2 2" xfId="31"/>
    <cellStyle name="Style 1 2 3" xfId="810"/>
    <cellStyle name="Style 1 3" xfId="32"/>
    <cellStyle name="Style 1 3 2" xfId="811"/>
    <cellStyle name="Style 1 4" xfId="33"/>
    <cellStyle name="Style 1 4 2" xfId="812"/>
    <cellStyle name="Style 1 5" xfId="813"/>
    <cellStyle name="Title 2" xfId="814"/>
    <cellStyle name="Title 3" xfId="815"/>
    <cellStyle name="Title 4" xfId="816"/>
    <cellStyle name="Total 2" xfId="817"/>
    <cellStyle name="Total 3" xfId="818"/>
    <cellStyle name="Total 4" xfId="819"/>
    <cellStyle name="Warning Text 2" xfId="8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in.elmhirst\AppData\Local\Microsoft\Windows\Temporary%20Internet%20Files\Content.Outlook\POWBA2Y2\GSO%20MAR%20-%201%20May%202015%20-%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rin.elmhirst\AppData\Local\Microsoft\Windows\Temporary%20Internet%20Files\Content.Outlook\POWBA2Y2\GTO%20MAR%20-%20draft%20proforma%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in.elmhirst\AppData\Local\Microsoft\Windows\Temporary%20Internet%20Files\Content.Outlook\POWBA2Y2\GTO%20MAR%20-%201%20May%202015%20-%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in.elmhirst\AppData\Local\Microsoft\Windows\Temporary%20Internet%20Files\Content.Outlook\POWBA2Y2\GTO%20MAR%20-%201%20May%202015%20-%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Market_Dev\74%20RIGS\08%202013-14\Income\Gas\Submissions\Sharepoint\2013-14_NGGT_Revenue_Return_Model%20-%20v5%20unlocked%20repair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in.elmhirst\AppData\Local\Microsoft\Windows\Temporary%20Internet%20Files\Content.Outlook\POWBA2Y2\GSO%20MAR%20-%201%20May%202015%20-%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refreshError="1"/>
      <sheetData sheetId="1" refreshError="1"/>
      <sheetData sheetId="2" refreshError="1"/>
      <sheetData sheetId="3">
        <row r="17">
          <cell r="D17">
            <v>358.69051824649335</v>
          </cell>
        </row>
      </sheetData>
      <sheetData sheetId="4">
        <row r="23">
          <cell r="D23" t="str">
            <v>2013/14</v>
          </cell>
        </row>
      </sheetData>
      <sheetData sheetId="5">
        <row r="22">
          <cell r="D22">
            <v>0</v>
          </cell>
        </row>
      </sheetData>
      <sheetData sheetId="6">
        <row r="17">
          <cell r="D17">
            <v>30.238420412481993</v>
          </cell>
        </row>
      </sheetData>
      <sheetData sheetId="7">
        <row r="64">
          <cell r="G64">
            <v>14.452926244436911</v>
          </cell>
        </row>
      </sheetData>
      <sheetData sheetId="8">
        <row r="27">
          <cell r="E27">
            <v>0</v>
          </cell>
        </row>
      </sheetData>
      <sheetData sheetId="9">
        <row r="17">
          <cell r="D17">
            <v>8.4086069070094158</v>
          </cell>
        </row>
      </sheetData>
      <sheetData sheetId="10">
        <row r="53">
          <cell r="G53">
            <v>4.2667581648532611</v>
          </cell>
        </row>
      </sheetData>
      <sheetData sheetId="11">
        <row r="27">
          <cell r="E27">
            <v>3.00307E-2</v>
          </cell>
        </row>
      </sheetData>
      <sheetData sheetId="12">
        <row r="23">
          <cell r="D23">
            <v>9.0715959047147798</v>
          </cell>
        </row>
      </sheetData>
      <sheetData sheetId="13">
        <row r="17">
          <cell r="E17">
            <v>124.52507564144604</v>
          </cell>
        </row>
      </sheetData>
      <sheetData sheetId="14">
        <row r="23">
          <cell r="D23">
            <v>0.93718286680062302</v>
          </cell>
        </row>
      </sheetData>
      <sheetData sheetId="15" refreshError="1"/>
      <sheetData sheetId="16" refreshError="1"/>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Crosscheck Summary"/>
      <sheetName val="Process"/>
    </sheetNames>
    <sheetDataSet>
      <sheetData sheetId="0"/>
      <sheetData sheetId="1"/>
      <sheetData sheetId="2"/>
      <sheetData sheetId="3">
        <row r="13">
          <cell r="D13" t="str">
            <v>Actuals</v>
          </cell>
        </row>
      </sheetData>
      <sheetData sheetId="4">
        <row r="17">
          <cell r="R17">
            <v>626.50052839685679</v>
          </cell>
        </row>
      </sheetData>
      <sheetData sheetId="5"/>
      <sheetData sheetId="6">
        <row r="17">
          <cell r="R17">
            <v>-7.8005316466791523</v>
          </cell>
        </row>
      </sheetData>
      <sheetData sheetId="7">
        <row r="23">
          <cell r="C23" t="str">
            <v>Flag</v>
          </cell>
        </row>
      </sheetData>
      <sheetData sheetId="8"/>
      <sheetData sheetId="9">
        <row r="56">
          <cell r="F56">
            <v>-3.0643595220644864</v>
          </cell>
        </row>
      </sheetData>
      <sheetData sheetId="10">
        <row r="23">
          <cell r="C23" t="str">
            <v>Flag</v>
          </cell>
        </row>
      </sheetData>
      <sheetData sheetId="11">
        <row r="17">
          <cell r="R17">
            <v>0</v>
          </cell>
        </row>
      </sheetData>
      <sheetData sheetId="12"/>
      <sheetData sheetId="13"/>
      <sheetData sheetId="14">
        <row r="22">
          <cell r="R22">
            <v>2.7009245469635319</v>
          </cell>
        </row>
      </sheetData>
      <sheetData sheetId="15">
        <row r="17">
          <cell r="R17">
            <v>0</v>
          </cell>
        </row>
      </sheetData>
      <sheetData sheetId="16">
        <row r="23">
          <cell r="E23">
            <v>0.78907090547658121</v>
          </cell>
        </row>
      </sheetData>
      <sheetData sheetId="17"/>
      <sheetData sheetId="18"/>
      <sheetData sheetId="19">
        <row r="3">
          <cell r="C3">
            <v>41963</v>
          </cell>
          <cell r="G3" t="str">
            <v>NTS licence v9.7 Sept-14</v>
          </cell>
        </row>
      </sheetData>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42107</v>
          </cell>
          <cell r="G3" t="str">
            <v>NTS licence v10.1 Apr-15</v>
          </cell>
        </row>
      </sheetData>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42101</v>
          </cell>
          <cell r="G3" t="str">
            <v>NTS licence v10.1 Apr-15</v>
          </cell>
        </row>
      </sheetData>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4 review"/>
      <sheetName val="R1 Cover"/>
      <sheetName val="R2 Schematic"/>
      <sheetName val="R3 Version log"/>
      <sheetName val="R4 Licence Condition Values"/>
      <sheetName val="R5 Input page"/>
      <sheetName val="R6 Base revenue"/>
      <sheetName val="R7 pass through"/>
      <sheetName val="R8 Output incentives"/>
      <sheetName val="R9 Innovation incentive"/>
      <sheetName val="R10 Correction"/>
      <sheetName val="R12 TO MAR"/>
      <sheetName val="R13 Excluded Revenue"/>
      <sheetName val="R14 Rec to Stat Ac"/>
      <sheetName val="R15 SO Base"/>
      <sheetName val="R16 External SO costs"/>
      <sheetName val="R17 Constraint man"/>
      <sheetName val="Sheet1"/>
    </sheetNames>
    <sheetDataSet>
      <sheetData sheetId="0" refreshError="1"/>
      <sheetData sheetId="1" refreshError="1"/>
      <sheetData sheetId="2" refreshError="1"/>
      <sheetData sheetId="3" refreshError="1"/>
      <sheetData sheetId="4" refreshError="1"/>
      <sheetData sheetId="5">
        <row r="11">
          <cell r="D11">
            <v>1.0999921211306642</v>
          </cell>
          <cell r="E11">
            <v>1.1339778557425371</v>
          </cell>
          <cell r="F11">
            <v>1.1666890673736021</v>
          </cell>
          <cell r="G11">
            <v>1.1949927468055819</v>
          </cell>
          <cell r="H11">
            <v>1.2284547683380684</v>
          </cell>
          <cell r="I11">
            <v>1.2628900619649901</v>
          </cell>
          <cell r="J11">
            <v>1.2982522813961357</v>
          </cell>
          <cell r="K11">
            <v>1.3345877729217164</v>
          </cell>
          <cell r="L11">
            <v>1.3719428828319438</v>
          </cell>
          <cell r="M11">
            <v>1.4103639574170286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0"/>
  <sheetViews>
    <sheetView showGridLines="0" tabSelected="1" workbookViewId="0"/>
  </sheetViews>
  <sheetFormatPr defaultRowHeight="12.75"/>
  <cols>
    <col min="1" max="1" width="5" style="8" customWidth="1"/>
    <col min="2" max="2" width="9.140625" style="8" customWidth="1"/>
    <col min="3" max="16384" width="9.140625" style="8"/>
  </cols>
  <sheetData>
    <row r="1" spans="2:2">
      <c r="B1" s="10" t="s">
        <v>127</v>
      </c>
    </row>
    <row r="4" spans="2:2">
      <c r="B4" s="10" t="s">
        <v>126</v>
      </c>
    </row>
    <row r="5" spans="2:2">
      <c r="B5" s="9"/>
    </row>
    <row r="6" spans="2:2">
      <c r="B6" s="9" t="s">
        <v>186</v>
      </c>
    </row>
    <row r="7" spans="2:2" ht="22.5" customHeight="1">
      <c r="B7" s="10" t="s">
        <v>127</v>
      </c>
    </row>
    <row r="8" spans="2:2" ht="17.25" customHeight="1">
      <c r="B8" s="9" t="s">
        <v>166</v>
      </c>
    </row>
    <row r="9" spans="2:2">
      <c r="B9" s="9" t="s">
        <v>197</v>
      </c>
    </row>
    <row r="10" spans="2:2">
      <c r="B10" s="9" t="s">
        <v>198</v>
      </c>
    </row>
    <row r="11" spans="2:2">
      <c r="B11" s="9" t="s">
        <v>187</v>
      </c>
    </row>
    <row r="12" spans="2:2" ht="28.5" customHeight="1">
      <c r="B12" s="9" t="s">
        <v>188</v>
      </c>
    </row>
    <row r="13" spans="2:2">
      <c r="B13" s="9" t="s">
        <v>189</v>
      </c>
    </row>
    <row r="14" spans="2:2" ht="24" customHeight="1">
      <c r="B14" s="9" t="s">
        <v>192</v>
      </c>
    </row>
    <row r="15" spans="2:2">
      <c r="B15" s="10" t="s">
        <v>128</v>
      </c>
    </row>
    <row r="16" spans="2:2">
      <c r="B16" s="10"/>
    </row>
    <row r="17" spans="2:3">
      <c r="B17" s="9" t="s">
        <v>190</v>
      </c>
    </row>
    <row r="18" spans="2:3">
      <c r="B18" s="9" t="s">
        <v>129</v>
      </c>
      <c r="C18" s="9" t="s">
        <v>130</v>
      </c>
    </row>
    <row r="19" spans="2:3">
      <c r="B19" s="9" t="s">
        <v>129</v>
      </c>
      <c r="C19" s="9" t="s">
        <v>131</v>
      </c>
    </row>
    <row r="20" spans="2:3">
      <c r="B20" s="9" t="s">
        <v>129</v>
      </c>
      <c r="C20" s="9" t="s">
        <v>132</v>
      </c>
    </row>
    <row r="21" spans="2:3">
      <c r="B21" s="9" t="s">
        <v>129</v>
      </c>
      <c r="C21" s="9" t="s">
        <v>191</v>
      </c>
    </row>
    <row r="22" spans="2:3">
      <c r="B22" s="9" t="s">
        <v>129</v>
      </c>
      <c r="C22" s="9" t="s">
        <v>170</v>
      </c>
    </row>
    <row r="23" spans="2:3">
      <c r="B23" s="9"/>
      <c r="C23" s="9"/>
    </row>
    <row r="24" spans="2:3">
      <c r="B24" s="9" t="s">
        <v>167</v>
      </c>
    </row>
    <row r="25" spans="2:3">
      <c r="B25" s="11"/>
    </row>
    <row r="26" spans="2:3" ht="15" customHeight="1">
      <c r="B26" s="11"/>
    </row>
    <row r="27" spans="2:3">
      <c r="B27" s="10" t="s">
        <v>133</v>
      </c>
    </row>
    <row r="28" spans="2:3">
      <c r="B28" s="9"/>
    </row>
    <row r="29" spans="2:3">
      <c r="B29" s="9" t="s">
        <v>134</v>
      </c>
    </row>
    <row r="30" spans="2:3">
      <c r="B30" s="9"/>
    </row>
    <row r="31" spans="2:3">
      <c r="B31" s="12" t="s">
        <v>171</v>
      </c>
    </row>
    <row r="32" spans="2:3">
      <c r="B32" s="12" t="s">
        <v>172</v>
      </c>
    </row>
    <row r="33" spans="2:3">
      <c r="B33" s="12"/>
    </row>
    <row r="34" spans="2:3">
      <c r="B34" s="10" t="s">
        <v>173</v>
      </c>
    </row>
    <row r="35" spans="2:3">
      <c r="B35" s="10"/>
    </row>
    <row r="36" spans="2:3">
      <c r="B36" s="9" t="s">
        <v>135</v>
      </c>
    </row>
    <row r="37" spans="2:3">
      <c r="B37" s="9" t="s">
        <v>136</v>
      </c>
    </row>
    <row r="38" spans="2:3">
      <c r="B38" s="9" t="s">
        <v>137</v>
      </c>
    </row>
    <row r="39" spans="2:3">
      <c r="B39" s="9" t="s">
        <v>138</v>
      </c>
      <c r="C39" s="9" t="s">
        <v>139</v>
      </c>
    </row>
    <row r="40" spans="2:3">
      <c r="B40" s="9" t="s">
        <v>140</v>
      </c>
      <c r="C40" s="9" t="s">
        <v>141</v>
      </c>
    </row>
    <row r="41" spans="2:3">
      <c r="B41" s="9" t="s">
        <v>142</v>
      </c>
      <c r="C41" s="9" t="s">
        <v>143</v>
      </c>
    </row>
    <row r="42" spans="2:3">
      <c r="B42" s="9" t="s">
        <v>144</v>
      </c>
      <c r="C42" s="9" t="s">
        <v>145</v>
      </c>
    </row>
    <row r="43" spans="2:3">
      <c r="B43" s="9" t="s">
        <v>146</v>
      </c>
      <c r="C43" s="9" t="s">
        <v>147</v>
      </c>
    </row>
    <row r="44" spans="2:3">
      <c r="B44" s="9" t="s">
        <v>148</v>
      </c>
      <c r="C44" s="9" t="s">
        <v>149</v>
      </c>
    </row>
    <row r="45" spans="2:3">
      <c r="B45" s="9"/>
      <c r="C45" s="9"/>
    </row>
    <row r="46" spans="2:3">
      <c r="B46" s="9" t="s">
        <v>199</v>
      </c>
    </row>
    <row r="47" spans="2:3">
      <c r="B47" s="9"/>
    </row>
    <row r="48" spans="2:3">
      <c r="B48" s="10" t="s">
        <v>174</v>
      </c>
    </row>
    <row r="49" spans="2:4">
      <c r="B49" s="10"/>
    </row>
    <row r="50" spans="2:4">
      <c r="B50" s="9" t="s">
        <v>150</v>
      </c>
    </row>
    <row r="51" spans="2:4">
      <c r="B51" s="9" t="s">
        <v>151</v>
      </c>
      <c r="C51" s="9" t="s">
        <v>152</v>
      </c>
    </row>
    <row r="52" spans="2:4">
      <c r="B52" s="9" t="s">
        <v>153</v>
      </c>
    </row>
    <row r="53" spans="2:4">
      <c r="B53" s="9" t="s">
        <v>154</v>
      </c>
      <c r="D53" s="9" t="s">
        <v>155</v>
      </c>
    </row>
    <row r="54" spans="2:4">
      <c r="B54" s="9" t="s">
        <v>156</v>
      </c>
      <c r="D54" s="9" t="s">
        <v>157</v>
      </c>
    </row>
    <row r="55" spans="2:4">
      <c r="B55" s="9" t="s">
        <v>158</v>
      </c>
      <c r="C55" s="9"/>
      <c r="D55" s="9" t="s">
        <v>159</v>
      </c>
    </row>
    <row r="56" spans="2:4" ht="15" customHeight="1">
      <c r="B56" s="9" t="s">
        <v>160</v>
      </c>
      <c r="D56" s="9" t="s">
        <v>161</v>
      </c>
    </row>
    <row r="57" spans="2:4">
      <c r="B57" s="9" t="s">
        <v>162</v>
      </c>
      <c r="C57" s="9"/>
      <c r="D57" s="9" t="s">
        <v>163</v>
      </c>
    </row>
    <row r="58" spans="2:4">
      <c r="B58" s="9" t="s">
        <v>164</v>
      </c>
      <c r="D58" s="9" t="s">
        <v>165</v>
      </c>
    </row>
    <row r="59" spans="2:4">
      <c r="B59" s="9"/>
      <c r="D59" s="9"/>
    </row>
    <row r="60" spans="2:4">
      <c r="B60" s="8" t="s">
        <v>200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O81"/>
  <sheetViews>
    <sheetView showGridLines="0" zoomScale="80" zoomScaleNormal="80" workbookViewId="0"/>
  </sheetViews>
  <sheetFormatPr defaultRowHeight="14.25"/>
  <cols>
    <col min="1" max="1" width="3.5703125" style="16" customWidth="1"/>
    <col min="2" max="2" width="4.5703125" style="16" customWidth="1"/>
    <col min="3" max="3" width="69.42578125" style="16" customWidth="1"/>
    <col min="4" max="4" width="20.85546875" style="16" customWidth="1"/>
    <col min="5" max="5" width="12.140625" style="73" customWidth="1"/>
    <col min="6" max="6" width="15.85546875" style="142" customWidth="1"/>
    <col min="7" max="8" width="12" style="16" customWidth="1"/>
    <col min="9" max="12" width="12" style="24" customWidth="1"/>
    <col min="13" max="14" width="12" style="16" customWidth="1"/>
    <col min="15" max="188" width="9.140625" style="16"/>
    <col min="189" max="189" width="1.7109375" style="16" customWidth="1"/>
    <col min="190" max="190" width="28.5703125" style="16" customWidth="1"/>
    <col min="191" max="191" width="8.42578125" style="16" customWidth="1"/>
    <col min="192" max="192" width="7.5703125" style="16" customWidth="1"/>
    <col min="193" max="200" width="12" style="16" customWidth="1"/>
    <col min="201" max="201" width="1.7109375" style="16" customWidth="1"/>
    <col min="202" max="202" width="9.140625" style="16"/>
    <col min="203" max="236" width="0" style="16" hidden="1" customWidth="1"/>
    <col min="237" max="444" width="9.140625" style="16"/>
    <col min="445" max="445" width="1.7109375" style="16" customWidth="1"/>
    <col min="446" max="446" width="28.5703125" style="16" customWidth="1"/>
    <col min="447" max="447" width="8.42578125" style="16" customWidth="1"/>
    <col min="448" max="448" width="7.5703125" style="16" customWidth="1"/>
    <col min="449" max="456" width="12" style="16" customWidth="1"/>
    <col min="457" max="457" width="1.7109375" style="16" customWidth="1"/>
    <col min="458" max="458" width="9.140625" style="16"/>
    <col min="459" max="492" width="0" style="16" hidden="1" customWidth="1"/>
    <col min="493" max="700" width="9.140625" style="16"/>
    <col min="701" max="701" width="1.7109375" style="16" customWidth="1"/>
    <col min="702" max="702" width="28.5703125" style="16" customWidth="1"/>
    <col min="703" max="703" width="8.42578125" style="16" customWidth="1"/>
    <col min="704" max="704" width="7.5703125" style="16" customWidth="1"/>
    <col min="705" max="712" width="12" style="16" customWidth="1"/>
    <col min="713" max="713" width="1.7109375" style="16" customWidth="1"/>
    <col min="714" max="714" width="9.140625" style="16"/>
    <col min="715" max="748" width="0" style="16" hidden="1" customWidth="1"/>
    <col min="749" max="956" width="9.140625" style="16"/>
    <col min="957" max="957" width="1.7109375" style="16" customWidth="1"/>
    <col min="958" max="958" width="28.5703125" style="16" customWidth="1"/>
    <col min="959" max="959" width="8.42578125" style="16" customWidth="1"/>
    <col min="960" max="960" width="7.5703125" style="16" customWidth="1"/>
    <col min="961" max="968" width="12" style="16" customWidth="1"/>
    <col min="969" max="969" width="1.7109375" style="16" customWidth="1"/>
    <col min="970" max="970" width="9.140625" style="16"/>
    <col min="971" max="1004" width="0" style="16" hidden="1" customWidth="1"/>
    <col min="1005" max="1212" width="9.140625" style="16"/>
    <col min="1213" max="1213" width="1.7109375" style="16" customWidth="1"/>
    <col min="1214" max="1214" width="28.5703125" style="16" customWidth="1"/>
    <col min="1215" max="1215" width="8.42578125" style="16" customWidth="1"/>
    <col min="1216" max="1216" width="7.5703125" style="16" customWidth="1"/>
    <col min="1217" max="1224" width="12" style="16" customWidth="1"/>
    <col min="1225" max="1225" width="1.7109375" style="16" customWidth="1"/>
    <col min="1226" max="1226" width="9.140625" style="16"/>
    <col min="1227" max="1260" width="0" style="16" hidden="1" customWidth="1"/>
    <col min="1261" max="1468" width="9.140625" style="16"/>
    <col min="1469" max="1469" width="1.7109375" style="16" customWidth="1"/>
    <col min="1470" max="1470" width="28.5703125" style="16" customWidth="1"/>
    <col min="1471" max="1471" width="8.42578125" style="16" customWidth="1"/>
    <col min="1472" max="1472" width="7.5703125" style="16" customWidth="1"/>
    <col min="1473" max="1480" width="12" style="16" customWidth="1"/>
    <col min="1481" max="1481" width="1.7109375" style="16" customWidth="1"/>
    <col min="1482" max="1482" width="9.140625" style="16"/>
    <col min="1483" max="1516" width="0" style="16" hidden="1" customWidth="1"/>
    <col min="1517" max="1724" width="9.140625" style="16"/>
    <col min="1725" max="1725" width="1.7109375" style="16" customWidth="1"/>
    <col min="1726" max="1726" width="28.5703125" style="16" customWidth="1"/>
    <col min="1727" max="1727" width="8.42578125" style="16" customWidth="1"/>
    <col min="1728" max="1728" width="7.5703125" style="16" customWidth="1"/>
    <col min="1729" max="1736" width="12" style="16" customWidth="1"/>
    <col min="1737" max="1737" width="1.7109375" style="16" customWidth="1"/>
    <col min="1738" max="1738" width="9.140625" style="16"/>
    <col min="1739" max="1772" width="0" style="16" hidden="1" customWidth="1"/>
    <col min="1773" max="1980" width="9.140625" style="16"/>
    <col min="1981" max="1981" width="1.7109375" style="16" customWidth="1"/>
    <col min="1982" max="1982" width="28.5703125" style="16" customWidth="1"/>
    <col min="1983" max="1983" width="8.42578125" style="16" customWidth="1"/>
    <col min="1984" max="1984" width="7.5703125" style="16" customWidth="1"/>
    <col min="1985" max="1992" width="12" style="16" customWidth="1"/>
    <col min="1993" max="1993" width="1.7109375" style="16" customWidth="1"/>
    <col min="1994" max="1994" width="9.140625" style="16"/>
    <col min="1995" max="2028" width="0" style="16" hidden="1" customWidth="1"/>
    <col min="2029" max="2236" width="9.140625" style="16"/>
    <col min="2237" max="2237" width="1.7109375" style="16" customWidth="1"/>
    <col min="2238" max="2238" width="28.5703125" style="16" customWidth="1"/>
    <col min="2239" max="2239" width="8.42578125" style="16" customWidth="1"/>
    <col min="2240" max="2240" width="7.5703125" style="16" customWidth="1"/>
    <col min="2241" max="2248" width="12" style="16" customWidth="1"/>
    <col min="2249" max="2249" width="1.7109375" style="16" customWidth="1"/>
    <col min="2250" max="2250" width="9.140625" style="16"/>
    <col min="2251" max="2284" width="0" style="16" hidden="1" customWidth="1"/>
    <col min="2285" max="2492" width="9.140625" style="16"/>
    <col min="2493" max="2493" width="1.7109375" style="16" customWidth="1"/>
    <col min="2494" max="2494" width="28.5703125" style="16" customWidth="1"/>
    <col min="2495" max="2495" width="8.42578125" style="16" customWidth="1"/>
    <col min="2496" max="2496" width="7.5703125" style="16" customWidth="1"/>
    <col min="2497" max="2504" width="12" style="16" customWidth="1"/>
    <col min="2505" max="2505" width="1.7109375" style="16" customWidth="1"/>
    <col min="2506" max="2506" width="9.140625" style="16"/>
    <col min="2507" max="2540" width="0" style="16" hidden="1" customWidth="1"/>
    <col min="2541" max="2748" width="9.140625" style="16"/>
    <col min="2749" max="2749" width="1.7109375" style="16" customWidth="1"/>
    <col min="2750" max="2750" width="28.5703125" style="16" customWidth="1"/>
    <col min="2751" max="2751" width="8.42578125" style="16" customWidth="1"/>
    <col min="2752" max="2752" width="7.5703125" style="16" customWidth="1"/>
    <col min="2753" max="2760" width="12" style="16" customWidth="1"/>
    <col min="2761" max="2761" width="1.7109375" style="16" customWidth="1"/>
    <col min="2762" max="2762" width="9.140625" style="16"/>
    <col min="2763" max="2796" width="0" style="16" hidden="1" customWidth="1"/>
    <col min="2797" max="3004" width="9.140625" style="16"/>
    <col min="3005" max="3005" width="1.7109375" style="16" customWidth="1"/>
    <col min="3006" max="3006" width="28.5703125" style="16" customWidth="1"/>
    <col min="3007" max="3007" width="8.42578125" style="16" customWidth="1"/>
    <col min="3008" max="3008" width="7.5703125" style="16" customWidth="1"/>
    <col min="3009" max="3016" width="12" style="16" customWidth="1"/>
    <col min="3017" max="3017" width="1.7109375" style="16" customWidth="1"/>
    <col min="3018" max="3018" width="9.140625" style="16"/>
    <col min="3019" max="3052" width="0" style="16" hidden="1" customWidth="1"/>
    <col min="3053" max="3260" width="9.140625" style="16"/>
    <col min="3261" max="3261" width="1.7109375" style="16" customWidth="1"/>
    <col min="3262" max="3262" width="28.5703125" style="16" customWidth="1"/>
    <col min="3263" max="3263" width="8.42578125" style="16" customWidth="1"/>
    <col min="3264" max="3264" width="7.5703125" style="16" customWidth="1"/>
    <col min="3265" max="3272" width="12" style="16" customWidth="1"/>
    <col min="3273" max="3273" width="1.7109375" style="16" customWidth="1"/>
    <col min="3274" max="3274" width="9.140625" style="16"/>
    <col min="3275" max="3308" width="0" style="16" hidden="1" customWidth="1"/>
    <col min="3309" max="3516" width="9.140625" style="16"/>
    <col min="3517" max="3517" width="1.7109375" style="16" customWidth="1"/>
    <col min="3518" max="3518" width="28.5703125" style="16" customWidth="1"/>
    <col min="3519" max="3519" width="8.42578125" style="16" customWidth="1"/>
    <col min="3520" max="3520" width="7.5703125" style="16" customWidth="1"/>
    <col min="3521" max="3528" width="12" style="16" customWidth="1"/>
    <col min="3529" max="3529" width="1.7109375" style="16" customWidth="1"/>
    <col min="3530" max="3530" width="9.140625" style="16"/>
    <col min="3531" max="3564" width="0" style="16" hidden="1" customWidth="1"/>
    <col min="3565" max="3772" width="9.140625" style="16"/>
    <col min="3773" max="3773" width="1.7109375" style="16" customWidth="1"/>
    <col min="3774" max="3774" width="28.5703125" style="16" customWidth="1"/>
    <col min="3775" max="3775" width="8.42578125" style="16" customWidth="1"/>
    <col min="3776" max="3776" width="7.5703125" style="16" customWidth="1"/>
    <col min="3777" max="3784" width="12" style="16" customWidth="1"/>
    <col min="3785" max="3785" width="1.7109375" style="16" customWidth="1"/>
    <col min="3786" max="3786" width="9.140625" style="16"/>
    <col min="3787" max="3820" width="0" style="16" hidden="1" customWidth="1"/>
    <col min="3821" max="4028" width="9.140625" style="16"/>
    <col min="4029" max="4029" width="1.7109375" style="16" customWidth="1"/>
    <col min="4030" max="4030" width="28.5703125" style="16" customWidth="1"/>
    <col min="4031" max="4031" width="8.42578125" style="16" customWidth="1"/>
    <col min="4032" max="4032" width="7.5703125" style="16" customWidth="1"/>
    <col min="4033" max="4040" width="12" style="16" customWidth="1"/>
    <col min="4041" max="4041" width="1.7109375" style="16" customWidth="1"/>
    <col min="4042" max="4042" width="9.140625" style="16"/>
    <col min="4043" max="4076" width="0" style="16" hidden="1" customWidth="1"/>
    <col min="4077" max="4284" width="9.140625" style="16"/>
    <col min="4285" max="4285" width="1.7109375" style="16" customWidth="1"/>
    <col min="4286" max="4286" width="28.5703125" style="16" customWidth="1"/>
    <col min="4287" max="4287" width="8.42578125" style="16" customWidth="1"/>
    <col min="4288" max="4288" width="7.5703125" style="16" customWidth="1"/>
    <col min="4289" max="4296" width="12" style="16" customWidth="1"/>
    <col min="4297" max="4297" width="1.7109375" style="16" customWidth="1"/>
    <col min="4298" max="4298" width="9.140625" style="16"/>
    <col min="4299" max="4332" width="0" style="16" hidden="1" customWidth="1"/>
    <col min="4333" max="4540" width="9.140625" style="16"/>
    <col min="4541" max="4541" width="1.7109375" style="16" customWidth="1"/>
    <col min="4542" max="4542" width="28.5703125" style="16" customWidth="1"/>
    <col min="4543" max="4543" width="8.42578125" style="16" customWidth="1"/>
    <col min="4544" max="4544" width="7.5703125" style="16" customWidth="1"/>
    <col min="4545" max="4552" width="12" style="16" customWidth="1"/>
    <col min="4553" max="4553" width="1.7109375" style="16" customWidth="1"/>
    <col min="4554" max="4554" width="9.140625" style="16"/>
    <col min="4555" max="4588" width="0" style="16" hidden="1" customWidth="1"/>
    <col min="4589" max="4796" width="9.140625" style="16"/>
    <col min="4797" max="4797" width="1.7109375" style="16" customWidth="1"/>
    <col min="4798" max="4798" width="28.5703125" style="16" customWidth="1"/>
    <col min="4799" max="4799" width="8.42578125" style="16" customWidth="1"/>
    <col min="4800" max="4800" width="7.5703125" style="16" customWidth="1"/>
    <col min="4801" max="4808" width="12" style="16" customWidth="1"/>
    <col min="4809" max="4809" width="1.7109375" style="16" customWidth="1"/>
    <col min="4810" max="4810" width="9.140625" style="16"/>
    <col min="4811" max="4844" width="0" style="16" hidden="1" customWidth="1"/>
    <col min="4845" max="5052" width="9.140625" style="16"/>
    <col min="5053" max="5053" width="1.7109375" style="16" customWidth="1"/>
    <col min="5054" max="5054" width="28.5703125" style="16" customWidth="1"/>
    <col min="5055" max="5055" width="8.42578125" style="16" customWidth="1"/>
    <col min="5056" max="5056" width="7.5703125" style="16" customWidth="1"/>
    <col min="5057" max="5064" width="12" style="16" customWidth="1"/>
    <col min="5065" max="5065" width="1.7109375" style="16" customWidth="1"/>
    <col min="5066" max="5066" width="9.140625" style="16"/>
    <col min="5067" max="5100" width="0" style="16" hidden="1" customWidth="1"/>
    <col min="5101" max="5308" width="9.140625" style="16"/>
    <col min="5309" max="5309" width="1.7109375" style="16" customWidth="1"/>
    <col min="5310" max="5310" width="28.5703125" style="16" customWidth="1"/>
    <col min="5311" max="5311" width="8.42578125" style="16" customWidth="1"/>
    <col min="5312" max="5312" width="7.5703125" style="16" customWidth="1"/>
    <col min="5313" max="5320" width="12" style="16" customWidth="1"/>
    <col min="5321" max="5321" width="1.7109375" style="16" customWidth="1"/>
    <col min="5322" max="5322" width="9.140625" style="16"/>
    <col min="5323" max="5356" width="0" style="16" hidden="1" customWidth="1"/>
    <col min="5357" max="5564" width="9.140625" style="16"/>
    <col min="5565" max="5565" width="1.7109375" style="16" customWidth="1"/>
    <col min="5566" max="5566" width="28.5703125" style="16" customWidth="1"/>
    <col min="5567" max="5567" width="8.42578125" style="16" customWidth="1"/>
    <col min="5568" max="5568" width="7.5703125" style="16" customWidth="1"/>
    <col min="5569" max="5576" width="12" style="16" customWidth="1"/>
    <col min="5577" max="5577" width="1.7109375" style="16" customWidth="1"/>
    <col min="5578" max="5578" width="9.140625" style="16"/>
    <col min="5579" max="5612" width="0" style="16" hidden="1" customWidth="1"/>
    <col min="5613" max="5820" width="9.140625" style="16"/>
    <col min="5821" max="5821" width="1.7109375" style="16" customWidth="1"/>
    <col min="5822" max="5822" width="28.5703125" style="16" customWidth="1"/>
    <col min="5823" max="5823" width="8.42578125" style="16" customWidth="1"/>
    <col min="5824" max="5824" width="7.5703125" style="16" customWidth="1"/>
    <col min="5825" max="5832" width="12" style="16" customWidth="1"/>
    <col min="5833" max="5833" width="1.7109375" style="16" customWidth="1"/>
    <col min="5834" max="5834" width="9.140625" style="16"/>
    <col min="5835" max="5868" width="0" style="16" hidden="1" customWidth="1"/>
    <col min="5869" max="6076" width="9.140625" style="16"/>
    <col min="6077" max="6077" width="1.7109375" style="16" customWidth="1"/>
    <col min="6078" max="6078" width="28.5703125" style="16" customWidth="1"/>
    <col min="6079" max="6079" width="8.42578125" style="16" customWidth="1"/>
    <col min="6080" max="6080" width="7.5703125" style="16" customWidth="1"/>
    <col min="6081" max="6088" width="12" style="16" customWidth="1"/>
    <col min="6089" max="6089" width="1.7109375" style="16" customWidth="1"/>
    <col min="6090" max="6090" width="9.140625" style="16"/>
    <col min="6091" max="6124" width="0" style="16" hidden="1" customWidth="1"/>
    <col min="6125" max="6332" width="9.140625" style="16"/>
    <col min="6333" max="6333" width="1.7109375" style="16" customWidth="1"/>
    <col min="6334" max="6334" width="28.5703125" style="16" customWidth="1"/>
    <col min="6335" max="6335" width="8.42578125" style="16" customWidth="1"/>
    <col min="6336" max="6336" width="7.5703125" style="16" customWidth="1"/>
    <col min="6337" max="6344" width="12" style="16" customWidth="1"/>
    <col min="6345" max="6345" width="1.7109375" style="16" customWidth="1"/>
    <col min="6346" max="6346" width="9.140625" style="16"/>
    <col min="6347" max="6380" width="0" style="16" hidden="1" customWidth="1"/>
    <col min="6381" max="6588" width="9.140625" style="16"/>
    <col min="6589" max="6589" width="1.7109375" style="16" customWidth="1"/>
    <col min="6590" max="6590" width="28.5703125" style="16" customWidth="1"/>
    <col min="6591" max="6591" width="8.42578125" style="16" customWidth="1"/>
    <col min="6592" max="6592" width="7.5703125" style="16" customWidth="1"/>
    <col min="6593" max="6600" width="12" style="16" customWidth="1"/>
    <col min="6601" max="6601" width="1.7109375" style="16" customWidth="1"/>
    <col min="6602" max="6602" width="9.140625" style="16"/>
    <col min="6603" max="6636" width="0" style="16" hidden="1" customWidth="1"/>
    <col min="6637" max="6844" width="9.140625" style="16"/>
    <col min="6845" max="6845" width="1.7109375" style="16" customWidth="1"/>
    <col min="6846" max="6846" width="28.5703125" style="16" customWidth="1"/>
    <col min="6847" max="6847" width="8.42578125" style="16" customWidth="1"/>
    <col min="6848" max="6848" width="7.5703125" style="16" customWidth="1"/>
    <col min="6849" max="6856" width="12" style="16" customWidth="1"/>
    <col min="6857" max="6857" width="1.7109375" style="16" customWidth="1"/>
    <col min="6858" max="6858" width="9.140625" style="16"/>
    <col min="6859" max="6892" width="0" style="16" hidden="1" customWidth="1"/>
    <col min="6893" max="7100" width="9.140625" style="16"/>
    <col min="7101" max="7101" width="1.7109375" style="16" customWidth="1"/>
    <col min="7102" max="7102" width="28.5703125" style="16" customWidth="1"/>
    <col min="7103" max="7103" width="8.42578125" style="16" customWidth="1"/>
    <col min="7104" max="7104" width="7.5703125" style="16" customWidth="1"/>
    <col min="7105" max="7112" width="12" style="16" customWidth="1"/>
    <col min="7113" max="7113" width="1.7109375" style="16" customWidth="1"/>
    <col min="7114" max="7114" width="9.140625" style="16"/>
    <col min="7115" max="7148" width="0" style="16" hidden="1" customWidth="1"/>
    <col min="7149" max="7356" width="9.140625" style="16"/>
    <col min="7357" max="7357" width="1.7109375" style="16" customWidth="1"/>
    <col min="7358" max="7358" width="28.5703125" style="16" customWidth="1"/>
    <col min="7359" max="7359" width="8.42578125" style="16" customWidth="1"/>
    <col min="7360" max="7360" width="7.5703125" style="16" customWidth="1"/>
    <col min="7361" max="7368" width="12" style="16" customWidth="1"/>
    <col min="7369" max="7369" width="1.7109375" style="16" customWidth="1"/>
    <col min="7370" max="7370" width="9.140625" style="16"/>
    <col min="7371" max="7404" width="0" style="16" hidden="1" customWidth="1"/>
    <col min="7405" max="7612" width="9.140625" style="16"/>
    <col min="7613" max="7613" width="1.7109375" style="16" customWidth="1"/>
    <col min="7614" max="7614" width="28.5703125" style="16" customWidth="1"/>
    <col min="7615" max="7615" width="8.42578125" style="16" customWidth="1"/>
    <col min="7616" max="7616" width="7.5703125" style="16" customWidth="1"/>
    <col min="7617" max="7624" width="12" style="16" customWidth="1"/>
    <col min="7625" max="7625" width="1.7109375" style="16" customWidth="1"/>
    <col min="7626" max="7626" width="9.140625" style="16"/>
    <col min="7627" max="7660" width="0" style="16" hidden="1" customWidth="1"/>
    <col min="7661" max="7868" width="9.140625" style="16"/>
    <col min="7869" max="7869" width="1.7109375" style="16" customWidth="1"/>
    <col min="7870" max="7870" width="28.5703125" style="16" customWidth="1"/>
    <col min="7871" max="7871" width="8.42578125" style="16" customWidth="1"/>
    <col min="7872" max="7872" width="7.5703125" style="16" customWidth="1"/>
    <col min="7873" max="7880" width="12" style="16" customWidth="1"/>
    <col min="7881" max="7881" width="1.7109375" style="16" customWidth="1"/>
    <col min="7882" max="7882" width="9.140625" style="16"/>
    <col min="7883" max="7916" width="0" style="16" hidden="1" customWidth="1"/>
    <col min="7917" max="8124" width="9.140625" style="16"/>
    <col min="8125" max="8125" width="1.7109375" style="16" customWidth="1"/>
    <col min="8126" max="8126" width="28.5703125" style="16" customWidth="1"/>
    <col min="8127" max="8127" width="8.42578125" style="16" customWidth="1"/>
    <col min="8128" max="8128" width="7.5703125" style="16" customWidth="1"/>
    <col min="8129" max="8136" width="12" style="16" customWidth="1"/>
    <col min="8137" max="8137" width="1.7109375" style="16" customWidth="1"/>
    <col min="8138" max="8138" width="9.140625" style="16"/>
    <col min="8139" max="8172" width="0" style="16" hidden="1" customWidth="1"/>
    <col min="8173" max="8380" width="9.140625" style="16"/>
    <col min="8381" max="8381" width="1.7109375" style="16" customWidth="1"/>
    <col min="8382" max="8382" width="28.5703125" style="16" customWidth="1"/>
    <col min="8383" max="8383" width="8.42578125" style="16" customWidth="1"/>
    <col min="8384" max="8384" width="7.5703125" style="16" customWidth="1"/>
    <col min="8385" max="8392" width="12" style="16" customWidth="1"/>
    <col min="8393" max="8393" width="1.7109375" style="16" customWidth="1"/>
    <col min="8394" max="8394" width="9.140625" style="16"/>
    <col min="8395" max="8428" width="0" style="16" hidden="1" customWidth="1"/>
    <col min="8429" max="8636" width="9.140625" style="16"/>
    <col min="8637" max="8637" width="1.7109375" style="16" customWidth="1"/>
    <col min="8638" max="8638" width="28.5703125" style="16" customWidth="1"/>
    <col min="8639" max="8639" width="8.42578125" style="16" customWidth="1"/>
    <col min="8640" max="8640" width="7.5703125" style="16" customWidth="1"/>
    <col min="8641" max="8648" width="12" style="16" customWidth="1"/>
    <col min="8649" max="8649" width="1.7109375" style="16" customWidth="1"/>
    <col min="8650" max="8650" width="9.140625" style="16"/>
    <col min="8651" max="8684" width="0" style="16" hidden="1" customWidth="1"/>
    <col min="8685" max="8892" width="9.140625" style="16"/>
    <col min="8893" max="8893" width="1.7109375" style="16" customWidth="1"/>
    <col min="8894" max="8894" width="28.5703125" style="16" customWidth="1"/>
    <col min="8895" max="8895" width="8.42578125" style="16" customWidth="1"/>
    <col min="8896" max="8896" width="7.5703125" style="16" customWidth="1"/>
    <col min="8897" max="8904" width="12" style="16" customWidth="1"/>
    <col min="8905" max="8905" width="1.7109375" style="16" customWidth="1"/>
    <col min="8906" max="8906" width="9.140625" style="16"/>
    <col min="8907" max="8940" width="0" style="16" hidden="1" customWidth="1"/>
    <col min="8941" max="9148" width="9.140625" style="16"/>
    <col min="9149" max="9149" width="1.7109375" style="16" customWidth="1"/>
    <col min="9150" max="9150" width="28.5703125" style="16" customWidth="1"/>
    <col min="9151" max="9151" width="8.42578125" style="16" customWidth="1"/>
    <col min="9152" max="9152" width="7.5703125" style="16" customWidth="1"/>
    <col min="9153" max="9160" width="12" style="16" customWidth="1"/>
    <col min="9161" max="9161" width="1.7109375" style="16" customWidth="1"/>
    <col min="9162" max="9162" width="9.140625" style="16"/>
    <col min="9163" max="9196" width="0" style="16" hidden="1" customWidth="1"/>
    <col min="9197" max="9404" width="9.140625" style="16"/>
    <col min="9405" max="9405" width="1.7109375" style="16" customWidth="1"/>
    <col min="9406" max="9406" width="28.5703125" style="16" customWidth="1"/>
    <col min="9407" max="9407" width="8.42578125" style="16" customWidth="1"/>
    <col min="9408" max="9408" width="7.5703125" style="16" customWidth="1"/>
    <col min="9409" max="9416" width="12" style="16" customWidth="1"/>
    <col min="9417" max="9417" width="1.7109375" style="16" customWidth="1"/>
    <col min="9418" max="9418" width="9.140625" style="16"/>
    <col min="9419" max="9452" width="0" style="16" hidden="1" customWidth="1"/>
    <col min="9453" max="9660" width="9.140625" style="16"/>
    <col min="9661" max="9661" width="1.7109375" style="16" customWidth="1"/>
    <col min="9662" max="9662" width="28.5703125" style="16" customWidth="1"/>
    <col min="9663" max="9663" width="8.42578125" style="16" customWidth="1"/>
    <col min="9664" max="9664" width="7.5703125" style="16" customWidth="1"/>
    <col min="9665" max="9672" width="12" style="16" customWidth="1"/>
    <col min="9673" max="9673" width="1.7109375" style="16" customWidth="1"/>
    <col min="9674" max="9674" width="9.140625" style="16"/>
    <col min="9675" max="9708" width="0" style="16" hidden="1" customWidth="1"/>
    <col min="9709" max="9916" width="9.140625" style="16"/>
    <col min="9917" max="9917" width="1.7109375" style="16" customWidth="1"/>
    <col min="9918" max="9918" width="28.5703125" style="16" customWidth="1"/>
    <col min="9919" max="9919" width="8.42578125" style="16" customWidth="1"/>
    <col min="9920" max="9920" width="7.5703125" style="16" customWidth="1"/>
    <col min="9921" max="9928" width="12" style="16" customWidth="1"/>
    <col min="9929" max="9929" width="1.7109375" style="16" customWidth="1"/>
    <col min="9930" max="9930" width="9.140625" style="16"/>
    <col min="9931" max="9964" width="0" style="16" hidden="1" customWidth="1"/>
    <col min="9965" max="10172" width="9.140625" style="16"/>
    <col min="10173" max="10173" width="1.7109375" style="16" customWidth="1"/>
    <col min="10174" max="10174" width="28.5703125" style="16" customWidth="1"/>
    <col min="10175" max="10175" width="8.42578125" style="16" customWidth="1"/>
    <col min="10176" max="10176" width="7.5703125" style="16" customWidth="1"/>
    <col min="10177" max="10184" width="12" style="16" customWidth="1"/>
    <col min="10185" max="10185" width="1.7109375" style="16" customWidth="1"/>
    <col min="10186" max="10186" width="9.140625" style="16"/>
    <col min="10187" max="10220" width="0" style="16" hidden="1" customWidth="1"/>
    <col min="10221" max="10428" width="9.140625" style="16"/>
    <col min="10429" max="10429" width="1.7109375" style="16" customWidth="1"/>
    <col min="10430" max="10430" width="28.5703125" style="16" customWidth="1"/>
    <col min="10431" max="10431" width="8.42578125" style="16" customWidth="1"/>
    <col min="10432" max="10432" width="7.5703125" style="16" customWidth="1"/>
    <col min="10433" max="10440" width="12" style="16" customWidth="1"/>
    <col min="10441" max="10441" width="1.7109375" style="16" customWidth="1"/>
    <col min="10442" max="10442" width="9.140625" style="16"/>
    <col min="10443" max="10476" width="0" style="16" hidden="1" customWidth="1"/>
    <col min="10477" max="10684" width="9.140625" style="16"/>
    <col min="10685" max="10685" width="1.7109375" style="16" customWidth="1"/>
    <col min="10686" max="10686" width="28.5703125" style="16" customWidth="1"/>
    <col min="10687" max="10687" width="8.42578125" style="16" customWidth="1"/>
    <col min="10688" max="10688" width="7.5703125" style="16" customWidth="1"/>
    <col min="10689" max="10696" width="12" style="16" customWidth="1"/>
    <col min="10697" max="10697" width="1.7109375" style="16" customWidth="1"/>
    <col min="10698" max="10698" width="9.140625" style="16"/>
    <col min="10699" max="10732" width="0" style="16" hidden="1" customWidth="1"/>
    <col min="10733" max="10940" width="9.140625" style="16"/>
    <col min="10941" max="10941" width="1.7109375" style="16" customWidth="1"/>
    <col min="10942" max="10942" width="28.5703125" style="16" customWidth="1"/>
    <col min="10943" max="10943" width="8.42578125" style="16" customWidth="1"/>
    <col min="10944" max="10944" width="7.5703125" style="16" customWidth="1"/>
    <col min="10945" max="10952" width="12" style="16" customWidth="1"/>
    <col min="10953" max="10953" width="1.7109375" style="16" customWidth="1"/>
    <col min="10954" max="10954" width="9.140625" style="16"/>
    <col min="10955" max="10988" width="0" style="16" hidden="1" customWidth="1"/>
    <col min="10989" max="11196" width="9.140625" style="16"/>
    <col min="11197" max="11197" width="1.7109375" style="16" customWidth="1"/>
    <col min="11198" max="11198" width="28.5703125" style="16" customWidth="1"/>
    <col min="11199" max="11199" width="8.42578125" style="16" customWidth="1"/>
    <col min="11200" max="11200" width="7.5703125" style="16" customWidth="1"/>
    <col min="11201" max="11208" width="12" style="16" customWidth="1"/>
    <col min="11209" max="11209" width="1.7109375" style="16" customWidth="1"/>
    <col min="11210" max="11210" width="9.140625" style="16"/>
    <col min="11211" max="11244" width="0" style="16" hidden="1" customWidth="1"/>
    <col min="11245" max="11452" width="9.140625" style="16"/>
    <col min="11453" max="11453" width="1.7109375" style="16" customWidth="1"/>
    <col min="11454" max="11454" width="28.5703125" style="16" customWidth="1"/>
    <col min="11455" max="11455" width="8.42578125" style="16" customWidth="1"/>
    <col min="11456" max="11456" width="7.5703125" style="16" customWidth="1"/>
    <col min="11457" max="11464" width="12" style="16" customWidth="1"/>
    <col min="11465" max="11465" width="1.7109375" style="16" customWidth="1"/>
    <col min="11466" max="11466" width="9.140625" style="16"/>
    <col min="11467" max="11500" width="0" style="16" hidden="1" customWidth="1"/>
    <col min="11501" max="11708" width="9.140625" style="16"/>
    <col min="11709" max="11709" width="1.7109375" style="16" customWidth="1"/>
    <col min="11710" max="11710" width="28.5703125" style="16" customWidth="1"/>
    <col min="11711" max="11711" width="8.42578125" style="16" customWidth="1"/>
    <col min="11712" max="11712" width="7.5703125" style="16" customWidth="1"/>
    <col min="11713" max="11720" width="12" style="16" customWidth="1"/>
    <col min="11721" max="11721" width="1.7109375" style="16" customWidth="1"/>
    <col min="11722" max="11722" width="9.140625" style="16"/>
    <col min="11723" max="11756" width="0" style="16" hidden="1" customWidth="1"/>
    <col min="11757" max="11964" width="9.140625" style="16"/>
    <col min="11965" max="11965" width="1.7109375" style="16" customWidth="1"/>
    <col min="11966" max="11966" width="28.5703125" style="16" customWidth="1"/>
    <col min="11967" max="11967" width="8.42578125" style="16" customWidth="1"/>
    <col min="11968" max="11968" width="7.5703125" style="16" customWidth="1"/>
    <col min="11969" max="11976" width="12" style="16" customWidth="1"/>
    <col min="11977" max="11977" width="1.7109375" style="16" customWidth="1"/>
    <col min="11978" max="11978" width="9.140625" style="16"/>
    <col min="11979" max="12012" width="0" style="16" hidden="1" customWidth="1"/>
    <col min="12013" max="12220" width="9.140625" style="16"/>
    <col min="12221" max="12221" width="1.7109375" style="16" customWidth="1"/>
    <col min="12222" max="12222" width="28.5703125" style="16" customWidth="1"/>
    <col min="12223" max="12223" width="8.42578125" style="16" customWidth="1"/>
    <col min="12224" max="12224" width="7.5703125" style="16" customWidth="1"/>
    <col min="12225" max="12232" width="12" style="16" customWidth="1"/>
    <col min="12233" max="12233" width="1.7109375" style="16" customWidth="1"/>
    <col min="12234" max="12234" width="9.140625" style="16"/>
    <col min="12235" max="12268" width="0" style="16" hidden="1" customWidth="1"/>
    <col min="12269" max="12476" width="9.140625" style="16"/>
    <col min="12477" max="12477" width="1.7109375" style="16" customWidth="1"/>
    <col min="12478" max="12478" width="28.5703125" style="16" customWidth="1"/>
    <col min="12479" max="12479" width="8.42578125" style="16" customWidth="1"/>
    <col min="12480" max="12480" width="7.5703125" style="16" customWidth="1"/>
    <col min="12481" max="12488" width="12" style="16" customWidth="1"/>
    <col min="12489" max="12489" width="1.7109375" style="16" customWidth="1"/>
    <col min="12490" max="12490" width="9.140625" style="16"/>
    <col min="12491" max="12524" width="0" style="16" hidden="1" customWidth="1"/>
    <col min="12525" max="12732" width="9.140625" style="16"/>
    <col min="12733" max="12733" width="1.7109375" style="16" customWidth="1"/>
    <col min="12734" max="12734" width="28.5703125" style="16" customWidth="1"/>
    <col min="12735" max="12735" width="8.42578125" style="16" customWidth="1"/>
    <col min="12736" max="12736" width="7.5703125" style="16" customWidth="1"/>
    <col min="12737" max="12744" width="12" style="16" customWidth="1"/>
    <col min="12745" max="12745" width="1.7109375" style="16" customWidth="1"/>
    <col min="12746" max="12746" width="9.140625" style="16"/>
    <col min="12747" max="12780" width="0" style="16" hidden="1" customWidth="1"/>
    <col min="12781" max="12988" width="9.140625" style="16"/>
    <col min="12989" max="12989" width="1.7109375" style="16" customWidth="1"/>
    <col min="12990" max="12990" width="28.5703125" style="16" customWidth="1"/>
    <col min="12991" max="12991" width="8.42578125" style="16" customWidth="1"/>
    <col min="12992" max="12992" width="7.5703125" style="16" customWidth="1"/>
    <col min="12993" max="13000" width="12" style="16" customWidth="1"/>
    <col min="13001" max="13001" width="1.7109375" style="16" customWidth="1"/>
    <col min="13002" max="13002" width="9.140625" style="16"/>
    <col min="13003" max="13036" width="0" style="16" hidden="1" customWidth="1"/>
    <col min="13037" max="13244" width="9.140625" style="16"/>
    <col min="13245" max="13245" width="1.7109375" style="16" customWidth="1"/>
    <col min="13246" max="13246" width="28.5703125" style="16" customWidth="1"/>
    <col min="13247" max="13247" width="8.42578125" style="16" customWidth="1"/>
    <col min="13248" max="13248" width="7.5703125" style="16" customWidth="1"/>
    <col min="13249" max="13256" width="12" style="16" customWidth="1"/>
    <col min="13257" max="13257" width="1.7109375" style="16" customWidth="1"/>
    <col min="13258" max="13258" width="9.140625" style="16"/>
    <col min="13259" max="13292" width="0" style="16" hidden="1" customWidth="1"/>
    <col min="13293" max="13500" width="9.140625" style="16"/>
    <col min="13501" max="13501" width="1.7109375" style="16" customWidth="1"/>
    <col min="13502" max="13502" width="28.5703125" style="16" customWidth="1"/>
    <col min="13503" max="13503" width="8.42578125" style="16" customWidth="1"/>
    <col min="13504" max="13504" width="7.5703125" style="16" customWidth="1"/>
    <col min="13505" max="13512" width="12" style="16" customWidth="1"/>
    <col min="13513" max="13513" width="1.7109375" style="16" customWidth="1"/>
    <col min="13514" max="13514" width="9.140625" style="16"/>
    <col min="13515" max="13548" width="0" style="16" hidden="1" customWidth="1"/>
    <col min="13549" max="13756" width="9.140625" style="16"/>
    <col min="13757" max="13757" width="1.7109375" style="16" customWidth="1"/>
    <col min="13758" max="13758" width="28.5703125" style="16" customWidth="1"/>
    <col min="13759" max="13759" width="8.42578125" style="16" customWidth="1"/>
    <col min="13760" max="13760" width="7.5703125" style="16" customWidth="1"/>
    <col min="13761" max="13768" width="12" style="16" customWidth="1"/>
    <col min="13769" max="13769" width="1.7109375" style="16" customWidth="1"/>
    <col min="13770" max="13770" width="9.140625" style="16"/>
    <col min="13771" max="13804" width="0" style="16" hidden="1" customWidth="1"/>
    <col min="13805" max="14012" width="9.140625" style="16"/>
    <col min="14013" max="14013" width="1.7109375" style="16" customWidth="1"/>
    <col min="14014" max="14014" width="28.5703125" style="16" customWidth="1"/>
    <col min="14015" max="14015" width="8.42578125" style="16" customWidth="1"/>
    <col min="14016" max="14016" width="7.5703125" style="16" customWidth="1"/>
    <col min="14017" max="14024" width="12" style="16" customWidth="1"/>
    <col min="14025" max="14025" width="1.7109375" style="16" customWidth="1"/>
    <col min="14026" max="14026" width="9.140625" style="16"/>
    <col min="14027" max="14060" width="0" style="16" hidden="1" customWidth="1"/>
    <col min="14061" max="14268" width="9.140625" style="16"/>
    <col min="14269" max="14269" width="1.7109375" style="16" customWidth="1"/>
    <col min="14270" max="14270" width="28.5703125" style="16" customWidth="1"/>
    <col min="14271" max="14271" width="8.42578125" style="16" customWidth="1"/>
    <col min="14272" max="14272" width="7.5703125" style="16" customWidth="1"/>
    <col min="14273" max="14280" width="12" style="16" customWidth="1"/>
    <col min="14281" max="14281" width="1.7109375" style="16" customWidth="1"/>
    <col min="14282" max="14282" width="9.140625" style="16"/>
    <col min="14283" max="14316" width="0" style="16" hidden="1" customWidth="1"/>
    <col min="14317" max="14524" width="9.140625" style="16"/>
    <col min="14525" max="14525" width="1.7109375" style="16" customWidth="1"/>
    <col min="14526" max="14526" width="28.5703125" style="16" customWidth="1"/>
    <col min="14527" max="14527" width="8.42578125" style="16" customWidth="1"/>
    <col min="14528" max="14528" width="7.5703125" style="16" customWidth="1"/>
    <col min="14529" max="14536" width="12" style="16" customWidth="1"/>
    <col min="14537" max="14537" width="1.7109375" style="16" customWidth="1"/>
    <col min="14538" max="14538" width="9.140625" style="16"/>
    <col min="14539" max="14572" width="0" style="16" hidden="1" customWidth="1"/>
    <col min="14573" max="14780" width="9.140625" style="16"/>
    <col min="14781" max="14781" width="1.7109375" style="16" customWidth="1"/>
    <col min="14782" max="14782" width="28.5703125" style="16" customWidth="1"/>
    <col min="14783" max="14783" width="8.42578125" style="16" customWidth="1"/>
    <col min="14784" max="14784" width="7.5703125" style="16" customWidth="1"/>
    <col min="14785" max="14792" width="12" style="16" customWidth="1"/>
    <col min="14793" max="14793" width="1.7109375" style="16" customWidth="1"/>
    <col min="14794" max="14794" width="9.140625" style="16"/>
    <col min="14795" max="14828" width="0" style="16" hidden="1" customWidth="1"/>
    <col min="14829" max="15036" width="9.140625" style="16"/>
    <col min="15037" max="15037" width="1.7109375" style="16" customWidth="1"/>
    <col min="15038" max="15038" width="28.5703125" style="16" customWidth="1"/>
    <col min="15039" max="15039" width="8.42578125" style="16" customWidth="1"/>
    <col min="15040" max="15040" width="7.5703125" style="16" customWidth="1"/>
    <col min="15041" max="15048" width="12" style="16" customWidth="1"/>
    <col min="15049" max="15049" width="1.7109375" style="16" customWidth="1"/>
    <col min="15050" max="15050" width="9.140625" style="16"/>
    <col min="15051" max="15084" width="0" style="16" hidden="1" customWidth="1"/>
    <col min="15085" max="15292" width="9.140625" style="16"/>
    <col min="15293" max="15293" width="1.7109375" style="16" customWidth="1"/>
    <col min="15294" max="15294" width="28.5703125" style="16" customWidth="1"/>
    <col min="15295" max="15295" width="8.42578125" style="16" customWidth="1"/>
    <col min="15296" max="15296" width="7.5703125" style="16" customWidth="1"/>
    <col min="15297" max="15304" width="12" style="16" customWidth="1"/>
    <col min="15305" max="15305" width="1.7109375" style="16" customWidth="1"/>
    <col min="15306" max="15306" width="9.140625" style="16"/>
    <col min="15307" max="15340" width="0" style="16" hidden="1" customWidth="1"/>
    <col min="15341" max="15548" width="9.140625" style="16"/>
    <col min="15549" max="15549" width="1.7109375" style="16" customWidth="1"/>
    <col min="15550" max="15550" width="28.5703125" style="16" customWidth="1"/>
    <col min="15551" max="15551" width="8.42578125" style="16" customWidth="1"/>
    <col min="15552" max="15552" width="7.5703125" style="16" customWidth="1"/>
    <col min="15553" max="15560" width="12" style="16" customWidth="1"/>
    <col min="15561" max="15561" width="1.7109375" style="16" customWidth="1"/>
    <col min="15562" max="15562" width="9.140625" style="16"/>
    <col min="15563" max="15596" width="0" style="16" hidden="1" customWidth="1"/>
    <col min="15597" max="15804" width="9.140625" style="16"/>
    <col min="15805" max="15805" width="1.7109375" style="16" customWidth="1"/>
    <col min="15806" max="15806" width="28.5703125" style="16" customWidth="1"/>
    <col min="15807" max="15807" width="8.42578125" style="16" customWidth="1"/>
    <col min="15808" max="15808" width="7.5703125" style="16" customWidth="1"/>
    <col min="15809" max="15816" width="12" style="16" customWidth="1"/>
    <col min="15817" max="15817" width="1.7109375" style="16" customWidth="1"/>
    <col min="15818" max="15818" width="9.140625" style="16"/>
    <col min="15819" max="15852" width="0" style="16" hidden="1" customWidth="1"/>
    <col min="15853" max="16060" width="9.140625" style="16"/>
    <col min="16061" max="16061" width="1.7109375" style="16" customWidth="1"/>
    <col min="16062" max="16062" width="28.5703125" style="16" customWidth="1"/>
    <col min="16063" max="16063" width="8.42578125" style="16" customWidth="1"/>
    <col min="16064" max="16064" width="7.5703125" style="16" customWidth="1"/>
    <col min="16065" max="16072" width="12" style="16" customWidth="1"/>
    <col min="16073" max="16073" width="1.7109375" style="16" customWidth="1"/>
    <col min="16074" max="16074" width="9.140625" style="16"/>
    <col min="16075" max="16108" width="0" style="16" hidden="1" customWidth="1"/>
    <col min="16109" max="16384" width="9.140625" style="16"/>
  </cols>
  <sheetData>
    <row r="1" spans="2:15" s="15" customFormat="1" ht="33.75" customHeight="1">
      <c r="B1" s="13"/>
      <c r="C1" s="75" t="s">
        <v>180</v>
      </c>
      <c r="D1" s="79"/>
      <c r="E1" s="131"/>
      <c r="F1" s="134"/>
      <c r="G1" s="79"/>
      <c r="H1" s="79"/>
      <c r="I1" s="79"/>
      <c r="J1" s="79"/>
      <c r="K1" s="79"/>
      <c r="L1" s="79"/>
      <c r="M1" s="79"/>
      <c r="N1" s="132"/>
    </row>
    <row r="2" spans="2:15" s="17" customFormat="1" ht="15">
      <c r="B2" s="16"/>
      <c r="E2" s="64"/>
      <c r="F2" s="2"/>
      <c r="G2" s="18"/>
      <c r="I2" s="19"/>
      <c r="J2" s="19"/>
      <c r="K2" s="19"/>
      <c r="L2" s="19"/>
    </row>
    <row r="3" spans="2:15" s="17" customFormat="1" ht="15">
      <c r="B3" s="16"/>
      <c r="C3" s="20" t="s">
        <v>0</v>
      </c>
      <c r="D3" s="174">
        <v>42278</v>
      </c>
      <c r="E3" s="64"/>
      <c r="F3" s="2"/>
      <c r="G3" s="19"/>
      <c r="H3" s="19"/>
      <c r="I3" s="19"/>
      <c r="J3" s="19"/>
    </row>
    <row r="6" spans="2:15" s="25" customFormat="1" ht="15">
      <c r="D6" s="15"/>
      <c r="E6" s="66"/>
      <c r="F6" s="3"/>
      <c r="G6" s="15"/>
      <c r="H6" s="15"/>
      <c r="I6" s="15"/>
      <c r="J6" s="15"/>
      <c r="K6" s="15"/>
      <c r="L6" s="15"/>
      <c r="M6" s="15"/>
      <c r="N6" s="15"/>
    </row>
    <row r="7" spans="2:15" ht="15">
      <c r="C7" s="26"/>
      <c r="D7" s="27" t="s">
        <v>41</v>
      </c>
      <c r="E7" s="67"/>
      <c r="F7" s="76"/>
      <c r="G7" s="27"/>
      <c r="H7" s="27"/>
      <c r="I7" s="27"/>
      <c r="J7" s="27"/>
      <c r="K7" s="27"/>
      <c r="L7" s="27"/>
      <c r="M7" s="27"/>
      <c r="N7" s="110"/>
    </row>
    <row r="8" spans="2:15" s="28" customFormat="1" ht="30">
      <c r="C8" s="184" t="s">
        <v>181</v>
      </c>
      <c r="D8" s="29"/>
      <c r="E8" s="68"/>
      <c r="F8" s="135" t="s">
        <v>42</v>
      </c>
      <c r="G8" s="30" t="s">
        <v>168</v>
      </c>
      <c r="H8" s="30" t="s">
        <v>168</v>
      </c>
      <c r="I8" s="30" t="s">
        <v>179</v>
      </c>
      <c r="J8" s="30" t="s">
        <v>201</v>
      </c>
      <c r="K8" s="30" t="s">
        <v>201</v>
      </c>
      <c r="L8" s="30" t="s">
        <v>201</v>
      </c>
      <c r="M8" s="30" t="s">
        <v>201</v>
      </c>
      <c r="N8" s="173" t="s">
        <v>201</v>
      </c>
    </row>
    <row r="9" spans="2:15" ht="15">
      <c r="C9" s="31"/>
      <c r="D9" s="24"/>
      <c r="E9" s="65"/>
      <c r="F9" s="4"/>
      <c r="G9" s="171" t="s">
        <v>2</v>
      </c>
      <c r="H9" s="171" t="s">
        <v>3</v>
      </c>
      <c r="I9" s="171" t="s">
        <v>4</v>
      </c>
      <c r="J9" s="171" t="s">
        <v>5</v>
      </c>
      <c r="K9" s="171" t="s">
        <v>6</v>
      </c>
      <c r="L9" s="171" t="s">
        <v>7</v>
      </c>
      <c r="M9" s="171" t="s">
        <v>8</v>
      </c>
      <c r="N9" s="171" t="s">
        <v>9</v>
      </c>
      <c r="O9" s="31"/>
    </row>
    <row r="10" spans="2:15">
      <c r="C10" s="31"/>
      <c r="D10" s="24"/>
      <c r="E10" s="65"/>
      <c r="F10" s="4"/>
      <c r="G10" s="169" t="s">
        <v>10</v>
      </c>
      <c r="H10" s="169" t="s">
        <v>11</v>
      </c>
      <c r="I10" s="169" t="s">
        <v>12</v>
      </c>
      <c r="J10" s="169" t="s">
        <v>13</v>
      </c>
      <c r="K10" s="169" t="s">
        <v>14</v>
      </c>
      <c r="L10" s="169" t="s">
        <v>15</v>
      </c>
      <c r="M10" s="169" t="s">
        <v>16</v>
      </c>
      <c r="N10" s="169" t="s">
        <v>17</v>
      </c>
      <c r="O10" s="31"/>
    </row>
    <row r="11" spans="2:15">
      <c r="C11" s="31"/>
      <c r="D11" s="24"/>
      <c r="E11" s="65"/>
      <c r="F11" s="4"/>
      <c r="O11" s="31"/>
    </row>
    <row r="12" spans="2:15" ht="15">
      <c r="C12" s="37" t="s">
        <v>19</v>
      </c>
      <c r="D12" s="34"/>
      <c r="E12" s="69"/>
      <c r="F12" s="136"/>
      <c r="G12" s="34"/>
      <c r="H12" s="34"/>
      <c r="I12" s="34"/>
      <c r="J12" s="34"/>
      <c r="K12" s="34"/>
      <c r="L12" s="34"/>
      <c r="M12" s="34"/>
      <c r="N12" s="34"/>
      <c r="O12" s="31"/>
    </row>
    <row r="13" spans="2:15">
      <c r="B13" s="16">
        <v>1</v>
      </c>
      <c r="C13" s="31" t="s">
        <v>83</v>
      </c>
      <c r="D13" s="24" t="s">
        <v>20</v>
      </c>
      <c r="E13" s="65"/>
      <c r="F13" s="4"/>
      <c r="G13" s="35">
        <v>1.163</v>
      </c>
      <c r="H13" s="35">
        <v>1.2050000000000001</v>
      </c>
      <c r="I13" s="35">
        <v>1.2270000000000001</v>
      </c>
      <c r="J13" s="35">
        <v>1.2350000000000001</v>
      </c>
      <c r="K13" s="35">
        <v>1.2729999999999999</v>
      </c>
      <c r="L13" s="35">
        <v>1.3149999999999999</v>
      </c>
      <c r="M13" s="35">
        <v>1.357</v>
      </c>
      <c r="N13" s="113">
        <v>1.3959999999999999</v>
      </c>
    </row>
    <row r="14" spans="2:15">
      <c r="B14" s="16">
        <v>2</v>
      </c>
      <c r="C14" s="31" t="s">
        <v>43</v>
      </c>
      <c r="D14" s="24" t="s">
        <v>21</v>
      </c>
      <c r="E14" s="65"/>
      <c r="F14" s="4"/>
      <c r="G14" s="35">
        <v>1.167</v>
      </c>
      <c r="H14" s="35">
        <v>1.19</v>
      </c>
      <c r="I14" s="35">
        <v>1.2050000000000001</v>
      </c>
      <c r="J14" s="35">
        <v>1.2350000000000001</v>
      </c>
      <c r="K14" s="35">
        <v>1.2729999999999999</v>
      </c>
      <c r="L14" s="35">
        <v>1.3149999999999999</v>
      </c>
      <c r="M14" s="35">
        <v>1.357</v>
      </c>
      <c r="N14" s="113">
        <v>1.3959999999999999</v>
      </c>
    </row>
    <row r="15" spans="2:15" ht="6" customHeight="1">
      <c r="C15" s="31"/>
      <c r="D15" s="24"/>
      <c r="E15" s="65"/>
      <c r="F15" s="4"/>
      <c r="G15" s="36"/>
      <c r="H15" s="36"/>
      <c r="I15" s="36"/>
      <c r="J15" s="36"/>
      <c r="K15" s="36"/>
      <c r="L15" s="36"/>
      <c r="M15" s="36"/>
      <c r="N15" s="114"/>
    </row>
    <row r="16" spans="2:15" ht="15">
      <c r="C16" s="37" t="s">
        <v>89</v>
      </c>
      <c r="D16" s="34"/>
      <c r="E16" s="69"/>
      <c r="F16" s="137"/>
      <c r="G16" s="168" t="s">
        <v>18</v>
      </c>
      <c r="H16" s="168" t="s">
        <v>18</v>
      </c>
      <c r="I16" s="168" t="s">
        <v>18</v>
      </c>
      <c r="J16" s="168" t="s">
        <v>18</v>
      </c>
      <c r="K16" s="168" t="s">
        <v>18</v>
      </c>
      <c r="L16" s="168" t="s">
        <v>18</v>
      </c>
      <c r="M16" s="168" t="s">
        <v>18</v>
      </c>
      <c r="N16" s="168" t="s">
        <v>18</v>
      </c>
      <c r="O16" s="31"/>
    </row>
    <row r="17" spans="2:14" ht="22.5" customHeight="1">
      <c r="B17" s="16">
        <v>3</v>
      </c>
      <c r="C17" s="31" t="s">
        <v>84</v>
      </c>
      <c r="D17" s="24" t="s">
        <v>22</v>
      </c>
      <c r="E17" s="65"/>
      <c r="F17" s="138" t="s">
        <v>93</v>
      </c>
      <c r="G17" s="178">
        <v>538.68600000000004</v>
      </c>
      <c r="H17" s="178">
        <v>542.92700000000002</v>
      </c>
      <c r="I17" s="178">
        <v>547.96500000000003</v>
      </c>
      <c r="J17" s="178">
        <v>580.57000000000005</v>
      </c>
      <c r="K17" s="178">
        <v>658.61900000000003</v>
      </c>
      <c r="L17" s="178">
        <v>626.87</v>
      </c>
      <c r="M17" s="178">
        <v>621.72400000000005</v>
      </c>
      <c r="N17" s="179">
        <v>620.33799999999997</v>
      </c>
    </row>
    <row r="18" spans="2:14">
      <c r="B18" s="16">
        <v>4</v>
      </c>
      <c r="C18" s="31" t="s">
        <v>47</v>
      </c>
      <c r="D18" s="24" t="s">
        <v>23</v>
      </c>
      <c r="E18" s="65"/>
      <c r="F18" s="138" t="s">
        <v>93</v>
      </c>
      <c r="G18" s="38">
        <v>0</v>
      </c>
      <c r="H18" s="38">
        <v>7.7</v>
      </c>
      <c r="I18" s="38">
        <v>9.9</v>
      </c>
      <c r="J18" s="38">
        <v>10.250181545031344</v>
      </c>
      <c r="K18" s="38">
        <v>8.0622754063443924</v>
      </c>
      <c r="L18" s="38">
        <v>-1.8854414566308471</v>
      </c>
      <c r="M18" s="38">
        <v>13.662070335707174</v>
      </c>
      <c r="N18" s="115">
        <v>1.9159926118206019</v>
      </c>
    </row>
    <row r="19" spans="2:14">
      <c r="B19" s="16">
        <v>5</v>
      </c>
      <c r="C19" s="31" t="s">
        <v>85</v>
      </c>
      <c r="D19" s="24" t="s">
        <v>24</v>
      </c>
      <c r="E19" s="65" t="s">
        <v>25</v>
      </c>
      <c r="F19" s="138" t="s">
        <v>93</v>
      </c>
      <c r="G19" s="38">
        <v>0</v>
      </c>
      <c r="H19" s="38">
        <v>-0.18849671051595698</v>
      </c>
      <c r="I19" s="38">
        <v>1.9796616282133694</v>
      </c>
      <c r="J19" s="38">
        <v>-7.4249535940304936</v>
      </c>
      <c r="K19" s="38">
        <v>-10.927207305681229</v>
      </c>
      <c r="L19" s="38">
        <v>0</v>
      </c>
      <c r="M19" s="38">
        <v>0</v>
      </c>
      <c r="N19" s="115">
        <v>0</v>
      </c>
    </row>
    <row r="20" spans="2:14" s="17" customFormat="1" ht="15">
      <c r="B20" s="16"/>
      <c r="C20" s="39"/>
      <c r="D20" s="19" t="s">
        <v>26</v>
      </c>
      <c r="E20" s="70"/>
      <c r="F20" s="4" t="s">
        <v>44</v>
      </c>
      <c r="G20" s="40">
        <f t="shared" ref="G20:N20" si="0">SUM(G17:G19)*G13</f>
        <v>626.49181800000008</v>
      </c>
      <c r="H20" s="40">
        <f t="shared" si="0"/>
        <v>663.27839646382836</v>
      </c>
      <c r="I20" s="40">
        <f t="shared" si="0"/>
        <v>686.92939981781797</v>
      </c>
      <c r="J20" s="40">
        <f t="shared" si="0"/>
        <v>720.4931065194861</v>
      </c>
      <c r="K20" s="40">
        <f t="shared" si="0"/>
        <v>834.77492869214416</v>
      </c>
      <c r="L20" s="40">
        <f t="shared" si="0"/>
        <v>821.85469448453046</v>
      </c>
      <c r="M20" s="40">
        <f t="shared" si="0"/>
        <v>862.21889744555472</v>
      </c>
      <c r="N20" s="116">
        <f t="shared" si="0"/>
        <v>868.6665736861014</v>
      </c>
    </row>
    <row r="21" spans="2:14" ht="6" customHeight="1">
      <c r="C21" s="31"/>
      <c r="D21" s="24"/>
      <c r="E21" s="65"/>
      <c r="F21" s="4"/>
      <c r="G21" s="41"/>
      <c r="H21" s="41"/>
      <c r="I21" s="41"/>
      <c r="J21" s="41"/>
      <c r="K21" s="41"/>
      <c r="L21" s="41"/>
      <c r="M21" s="41"/>
      <c r="N21" s="117"/>
    </row>
    <row r="22" spans="2:14" ht="15">
      <c r="C22" s="37" t="s">
        <v>90</v>
      </c>
      <c r="D22" s="34"/>
      <c r="E22" s="69"/>
      <c r="F22" s="136"/>
      <c r="G22" s="42"/>
      <c r="H22" s="42"/>
      <c r="I22" s="42"/>
      <c r="J22" s="42"/>
      <c r="K22" s="42"/>
      <c r="L22" s="42"/>
      <c r="M22" s="42"/>
      <c r="N22" s="118"/>
    </row>
    <row r="23" spans="2:14">
      <c r="B23" s="16">
        <v>6</v>
      </c>
      <c r="C23" s="31" t="s">
        <v>122</v>
      </c>
      <c r="D23" s="24" t="s">
        <v>27</v>
      </c>
      <c r="E23" s="65" t="s">
        <v>25</v>
      </c>
      <c r="F23" s="4" t="s">
        <v>44</v>
      </c>
      <c r="G23" s="38">
        <v>0</v>
      </c>
      <c r="H23" s="38">
        <v>0</v>
      </c>
      <c r="I23" s="38">
        <v>0.62859665447850954</v>
      </c>
      <c r="J23" s="38">
        <v>0.97931409966794247</v>
      </c>
      <c r="K23" s="38">
        <v>1.0079338813023078</v>
      </c>
      <c r="L23" s="38">
        <v>1.0396889319130489</v>
      </c>
      <c r="M23" s="38">
        <v>1.0705766485722319</v>
      </c>
      <c r="N23" s="115">
        <v>1.0979691604202959</v>
      </c>
    </row>
    <row r="24" spans="2:14">
      <c r="B24" s="16">
        <v>7</v>
      </c>
      <c r="C24" s="31" t="s">
        <v>86</v>
      </c>
      <c r="D24" s="24" t="s">
        <v>28</v>
      </c>
      <c r="E24" s="65" t="s">
        <v>25</v>
      </c>
      <c r="F24" s="4" t="s">
        <v>44</v>
      </c>
      <c r="G24" s="38">
        <v>0</v>
      </c>
      <c r="H24" s="38">
        <v>0</v>
      </c>
      <c r="I24" s="38">
        <v>3.6185399166979417</v>
      </c>
      <c r="J24" s="38">
        <v>3.9775219857363373</v>
      </c>
      <c r="K24" s="38">
        <v>4.0937623326447081</v>
      </c>
      <c r="L24" s="38">
        <v>4.2227366954208811</v>
      </c>
      <c r="M24" s="38">
        <v>4.3481883479016847</v>
      </c>
      <c r="N24" s="115">
        <v>4.4594440912399671</v>
      </c>
    </row>
    <row r="25" spans="2:14">
      <c r="B25" s="16">
        <v>8</v>
      </c>
      <c r="C25" s="31" t="s">
        <v>45</v>
      </c>
      <c r="D25" s="24" t="s">
        <v>29</v>
      </c>
      <c r="E25" s="65" t="s">
        <v>25</v>
      </c>
      <c r="F25" s="4" t="s">
        <v>44</v>
      </c>
      <c r="G25" s="38">
        <v>0</v>
      </c>
      <c r="H25" s="38">
        <v>0</v>
      </c>
      <c r="I25" s="38">
        <v>-4.0744809777483066</v>
      </c>
      <c r="J25" s="38">
        <v>-4.4537484946779955</v>
      </c>
      <c r="K25" s="38">
        <v>-4.5839062340746679</v>
      </c>
      <c r="L25" s="38">
        <v>-4.7283226260207929</v>
      </c>
      <c r="M25" s="38">
        <v>-4.868794535514918</v>
      </c>
      <c r="N25" s="115">
        <v>-4.9933708675110884</v>
      </c>
    </row>
    <row r="26" spans="2:14">
      <c r="B26" s="16">
        <v>9</v>
      </c>
      <c r="C26" s="31" t="s">
        <v>46</v>
      </c>
      <c r="D26" s="24" t="s">
        <v>30</v>
      </c>
      <c r="E26" s="65" t="s">
        <v>31</v>
      </c>
      <c r="F26" s="4" t="s">
        <v>44</v>
      </c>
      <c r="G26" s="38">
        <v>-7.8004041000000015</v>
      </c>
      <c r="H26" s="38">
        <v>19.794165599999999</v>
      </c>
      <c r="I26" s="38">
        <v>12.075635244501997</v>
      </c>
      <c r="J26" s="38">
        <v>4.4494397198150004</v>
      </c>
      <c r="K26" s="38">
        <v>0</v>
      </c>
      <c r="L26" s="38">
        <v>0</v>
      </c>
      <c r="M26" s="38">
        <v>0</v>
      </c>
      <c r="N26" s="115">
        <v>0</v>
      </c>
    </row>
    <row r="27" spans="2:14" s="17" customFormat="1" ht="15">
      <c r="B27" s="16"/>
      <c r="C27" s="39"/>
      <c r="D27" s="19" t="s">
        <v>32</v>
      </c>
      <c r="E27" s="70"/>
      <c r="F27" s="4" t="s">
        <v>44</v>
      </c>
      <c r="G27" s="43">
        <f t="shared" ref="G27:N27" si="1">SUM(G23:G26)</f>
        <v>-7.8004041000000015</v>
      </c>
      <c r="H27" s="43">
        <f t="shared" si="1"/>
        <v>19.794165599999999</v>
      </c>
      <c r="I27" s="43">
        <f t="shared" si="1"/>
        <v>12.248290837930142</v>
      </c>
      <c r="J27" s="43">
        <f t="shared" si="1"/>
        <v>4.952527310541285</v>
      </c>
      <c r="K27" s="43">
        <f t="shared" si="1"/>
        <v>0.5177899798723482</v>
      </c>
      <c r="L27" s="43">
        <f t="shared" si="1"/>
        <v>0.53410300131313715</v>
      </c>
      <c r="M27" s="43">
        <f t="shared" si="1"/>
        <v>0.54997046095899815</v>
      </c>
      <c r="N27" s="119">
        <f t="shared" si="1"/>
        <v>0.5640423841491744</v>
      </c>
    </row>
    <row r="28" spans="2:14" ht="6" customHeight="1">
      <c r="C28" s="31"/>
      <c r="D28" s="24"/>
      <c r="E28" s="65"/>
      <c r="F28" s="4"/>
      <c r="G28" s="41"/>
      <c r="H28" s="41"/>
      <c r="I28" s="41"/>
      <c r="J28" s="41"/>
      <c r="K28" s="41"/>
      <c r="L28" s="41"/>
      <c r="M28" s="41"/>
      <c r="N28" s="117"/>
    </row>
    <row r="29" spans="2:14" ht="15">
      <c r="C29" s="37" t="s">
        <v>91</v>
      </c>
      <c r="D29" s="34"/>
      <c r="E29" s="69"/>
      <c r="F29" s="136"/>
      <c r="G29" s="42"/>
      <c r="H29" s="42"/>
      <c r="I29" s="42"/>
      <c r="J29" s="42"/>
      <c r="K29" s="42"/>
      <c r="L29" s="42"/>
      <c r="M29" s="42"/>
      <c r="N29" s="118"/>
    </row>
    <row r="30" spans="2:14">
      <c r="B30" s="16">
        <v>10</v>
      </c>
      <c r="C30" s="31" t="s">
        <v>87</v>
      </c>
      <c r="D30" s="24" t="s">
        <v>33</v>
      </c>
      <c r="E30" s="65" t="s">
        <v>25</v>
      </c>
      <c r="F30" s="4" t="s">
        <v>44</v>
      </c>
      <c r="G30" s="38">
        <v>0</v>
      </c>
      <c r="H30" s="38">
        <v>0</v>
      </c>
      <c r="I30" s="38">
        <v>2.5967660957602279</v>
      </c>
      <c r="J30" s="38">
        <v>4.7762220682911742</v>
      </c>
      <c r="K30" s="38">
        <v>4.3897432188821028</v>
      </c>
      <c r="L30" s="38">
        <v>4.650041437304937</v>
      </c>
      <c r="M30" s="38">
        <v>5.4516876587717995</v>
      </c>
      <c r="N30" s="115">
        <v>5.4254770109383506</v>
      </c>
    </row>
    <row r="31" spans="2:14">
      <c r="B31" s="16">
        <v>11</v>
      </c>
      <c r="C31" s="31" t="s">
        <v>106</v>
      </c>
      <c r="D31" s="24" t="s">
        <v>34</v>
      </c>
      <c r="E31" s="65" t="s">
        <v>25</v>
      </c>
      <c r="F31" s="4" t="s">
        <v>44</v>
      </c>
      <c r="G31" s="38">
        <v>0</v>
      </c>
      <c r="H31" s="38">
        <v>0</v>
      </c>
      <c r="I31" s="38">
        <v>0</v>
      </c>
      <c r="J31" s="38">
        <v>32.233739829281255</v>
      </c>
      <c r="K31" s="38">
        <v>0</v>
      </c>
      <c r="L31" s="38">
        <v>0</v>
      </c>
      <c r="M31" s="38">
        <v>0</v>
      </c>
      <c r="N31" s="115">
        <v>0</v>
      </c>
    </row>
    <row r="32" spans="2:14" s="17" customFormat="1" ht="15">
      <c r="B32" s="16"/>
      <c r="C32" s="39"/>
      <c r="D32" s="19" t="s">
        <v>35</v>
      </c>
      <c r="E32" s="70"/>
      <c r="F32" s="133"/>
      <c r="G32" s="43">
        <f t="shared" ref="G32:N32" si="2">SUM(G30:G31)</f>
        <v>0</v>
      </c>
      <c r="H32" s="43">
        <f t="shared" si="2"/>
        <v>0</v>
      </c>
      <c r="I32" s="43">
        <f t="shared" si="2"/>
        <v>2.5967660957602279</v>
      </c>
      <c r="J32" s="43">
        <f t="shared" si="2"/>
        <v>37.009961897572431</v>
      </c>
      <c r="K32" s="43">
        <f t="shared" si="2"/>
        <v>4.3897432188821028</v>
      </c>
      <c r="L32" s="43">
        <f t="shared" si="2"/>
        <v>4.650041437304937</v>
      </c>
      <c r="M32" s="43">
        <f t="shared" si="2"/>
        <v>5.4516876587717995</v>
      </c>
      <c r="N32" s="119">
        <f t="shared" si="2"/>
        <v>5.4254770109383506</v>
      </c>
    </row>
    <row r="33" spans="2:14" ht="6" customHeight="1">
      <c r="C33" s="31"/>
      <c r="D33" s="24"/>
      <c r="E33" s="65"/>
      <c r="F33" s="4"/>
      <c r="G33" s="41"/>
      <c r="H33" s="41"/>
      <c r="I33" s="41"/>
      <c r="J33" s="41"/>
      <c r="K33" s="41"/>
      <c r="L33" s="41"/>
      <c r="M33" s="41"/>
      <c r="N33" s="117"/>
    </row>
    <row r="34" spans="2:14" s="17" customFormat="1" ht="15">
      <c r="B34" s="16"/>
      <c r="C34" s="37" t="s">
        <v>92</v>
      </c>
      <c r="D34" s="34"/>
      <c r="E34" s="69"/>
      <c r="F34" s="139"/>
      <c r="G34" s="42"/>
      <c r="H34" s="42"/>
      <c r="I34" s="42"/>
      <c r="J34" s="42"/>
      <c r="K34" s="42"/>
      <c r="L34" s="42"/>
      <c r="M34" s="42"/>
      <c r="N34" s="118"/>
    </row>
    <row r="35" spans="2:14" s="17" customFormat="1" ht="15">
      <c r="B35" s="16">
        <v>12</v>
      </c>
      <c r="C35" s="31" t="s">
        <v>36</v>
      </c>
      <c r="D35" s="24" t="s">
        <v>37</v>
      </c>
      <c r="E35" s="65" t="s">
        <v>31</v>
      </c>
      <c r="F35" s="133"/>
      <c r="G35" s="38">
        <v>2.7012410009998615</v>
      </c>
      <c r="H35" s="38">
        <v>3.5933228546961242</v>
      </c>
      <c r="I35" s="38">
        <v>4.3276552188522537</v>
      </c>
      <c r="J35" s="38">
        <v>3.7574999999999998</v>
      </c>
      <c r="K35" s="38">
        <v>5.2590820507605089</v>
      </c>
      <c r="L35" s="38">
        <v>5.1776845752525418</v>
      </c>
      <c r="M35" s="38">
        <v>5.4319790539069945</v>
      </c>
      <c r="N35" s="115">
        <v>5.4725994142224392</v>
      </c>
    </row>
    <row r="36" spans="2:14" s="17" customFormat="1" ht="15">
      <c r="B36" s="16"/>
      <c r="C36" s="39"/>
      <c r="D36" s="19" t="s">
        <v>37</v>
      </c>
      <c r="E36" s="70"/>
      <c r="F36" s="133"/>
      <c r="G36" s="43">
        <f t="shared" ref="G36:N36" si="3">SUM(G35)</f>
        <v>2.7012410009998615</v>
      </c>
      <c r="H36" s="43">
        <f t="shared" si="3"/>
        <v>3.5933228546961242</v>
      </c>
      <c r="I36" s="43">
        <f t="shared" si="3"/>
        <v>4.3276552188522537</v>
      </c>
      <c r="J36" s="43">
        <f t="shared" si="3"/>
        <v>3.7574999999999998</v>
      </c>
      <c r="K36" s="43">
        <f t="shared" si="3"/>
        <v>5.2590820507605089</v>
      </c>
      <c r="L36" s="43">
        <f t="shared" si="3"/>
        <v>5.1776845752525418</v>
      </c>
      <c r="M36" s="43">
        <f t="shared" si="3"/>
        <v>5.4319790539069945</v>
      </c>
      <c r="N36" s="119">
        <f t="shared" si="3"/>
        <v>5.4725994142224392</v>
      </c>
    </row>
    <row r="37" spans="2:14" ht="4.5" customHeight="1">
      <c r="C37" s="31"/>
      <c r="D37" s="24"/>
      <c r="E37" s="65"/>
      <c r="F37" s="4"/>
      <c r="G37" s="41"/>
      <c r="H37" s="41"/>
      <c r="I37" s="41"/>
      <c r="J37" s="41"/>
      <c r="K37" s="41"/>
      <c r="L37" s="41"/>
      <c r="M37" s="41"/>
      <c r="N37" s="117"/>
    </row>
    <row r="38" spans="2:14" s="17" customFormat="1" ht="15">
      <c r="B38" s="16"/>
      <c r="C38" s="37" t="s">
        <v>38</v>
      </c>
      <c r="D38" s="34"/>
      <c r="E38" s="69"/>
      <c r="F38" s="139"/>
      <c r="G38" s="42"/>
      <c r="H38" s="42"/>
      <c r="I38" s="42"/>
      <c r="J38" s="42"/>
      <c r="K38" s="42"/>
      <c r="L38" s="42"/>
      <c r="M38" s="42"/>
      <c r="N38" s="118"/>
    </row>
    <row r="39" spans="2:14" s="17" customFormat="1" ht="15">
      <c r="B39" s="16">
        <v>13</v>
      </c>
      <c r="C39" s="31" t="s">
        <v>38</v>
      </c>
      <c r="D39" s="24" t="s">
        <v>39</v>
      </c>
      <c r="E39" s="65" t="s">
        <v>31</v>
      </c>
      <c r="F39" s="133"/>
      <c r="G39" s="38">
        <v>0</v>
      </c>
      <c r="H39" s="38">
        <v>15.11542086</v>
      </c>
      <c r="I39" s="38">
        <v>5.67</v>
      </c>
      <c r="J39" s="38">
        <v>18.73</v>
      </c>
      <c r="K39" s="44">
        <f t="shared" ref="K39:N39" si="4">18/2*K13</f>
        <v>11.456999999999999</v>
      </c>
      <c r="L39" s="44">
        <f t="shared" si="4"/>
        <v>11.834999999999999</v>
      </c>
      <c r="M39" s="44">
        <f t="shared" si="4"/>
        <v>12.212999999999999</v>
      </c>
      <c r="N39" s="120">
        <f t="shared" si="4"/>
        <v>12.564</v>
      </c>
    </row>
    <row r="40" spans="2:14" s="17" customFormat="1" ht="15">
      <c r="B40" s="16"/>
      <c r="C40" s="39"/>
      <c r="D40" s="19" t="s">
        <v>39</v>
      </c>
      <c r="E40" s="70"/>
      <c r="F40" s="133"/>
      <c r="G40" s="43">
        <f t="shared" ref="G40:N40" si="5">SUM(G39)</f>
        <v>0</v>
      </c>
      <c r="H40" s="43">
        <f t="shared" si="5"/>
        <v>15.11542086</v>
      </c>
      <c r="I40" s="43">
        <f t="shared" si="5"/>
        <v>5.67</v>
      </c>
      <c r="J40" s="43">
        <f t="shared" si="5"/>
        <v>18.73</v>
      </c>
      <c r="K40" s="43">
        <f t="shared" si="5"/>
        <v>11.456999999999999</v>
      </c>
      <c r="L40" s="43">
        <f t="shared" si="5"/>
        <v>11.834999999999999</v>
      </c>
      <c r="M40" s="43">
        <f t="shared" si="5"/>
        <v>12.212999999999999</v>
      </c>
      <c r="N40" s="119">
        <f t="shared" si="5"/>
        <v>12.564</v>
      </c>
    </row>
    <row r="41" spans="2:14" ht="5.25" customHeight="1">
      <c r="C41" s="31"/>
      <c r="D41" s="24"/>
      <c r="E41" s="65"/>
      <c r="F41" s="4"/>
      <c r="G41" s="41"/>
      <c r="H41" s="41"/>
      <c r="I41" s="41"/>
      <c r="J41" s="41"/>
      <c r="K41" s="41"/>
      <c r="L41" s="41"/>
      <c r="M41" s="41"/>
      <c r="N41" s="117"/>
    </row>
    <row r="42" spans="2:14" s="17" customFormat="1" ht="15">
      <c r="B42" s="16"/>
      <c r="C42" s="37" t="s">
        <v>40</v>
      </c>
      <c r="D42" s="45"/>
      <c r="E42" s="71"/>
      <c r="F42" s="139"/>
      <c r="G42" s="42"/>
      <c r="H42" s="42"/>
      <c r="I42" s="42"/>
      <c r="J42" s="42"/>
      <c r="K42" s="42"/>
      <c r="L42" s="42"/>
      <c r="M42" s="42"/>
      <c r="N42" s="118"/>
    </row>
    <row r="43" spans="2:14" s="17" customFormat="1" ht="15">
      <c r="B43" s="16">
        <v>14</v>
      </c>
      <c r="C43" s="31" t="s">
        <v>40</v>
      </c>
      <c r="D43" s="46" t="s">
        <v>185</v>
      </c>
      <c r="E43" s="65"/>
      <c r="F43" s="4" t="s">
        <v>176</v>
      </c>
      <c r="G43" s="38">
        <v>0.78907090547658099</v>
      </c>
      <c r="H43" s="38">
        <v>0</v>
      </c>
      <c r="I43" s="38">
        <v>-37.387844029524302</v>
      </c>
      <c r="J43" s="38">
        <v>-15.7646503467986</v>
      </c>
      <c r="K43" s="38">
        <v>0</v>
      </c>
      <c r="L43" s="38">
        <v>0</v>
      </c>
      <c r="M43" s="38">
        <v>0</v>
      </c>
      <c r="N43" s="115">
        <v>0</v>
      </c>
    </row>
    <row r="44" spans="2:14" s="17" customFormat="1" ht="41.25" customHeight="1">
      <c r="B44" s="16"/>
      <c r="C44" s="39"/>
      <c r="D44" s="180" t="s">
        <v>125</v>
      </c>
      <c r="E44" s="180"/>
      <c r="F44" s="133"/>
      <c r="G44" s="43">
        <f t="shared" ref="G44:N44" si="6">SUM(G43)</f>
        <v>0.78907090547658099</v>
      </c>
      <c r="H44" s="43">
        <f t="shared" si="6"/>
        <v>0</v>
      </c>
      <c r="I44" s="43">
        <f t="shared" si="6"/>
        <v>-37.387844029524302</v>
      </c>
      <c r="J44" s="43">
        <f t="shared" si="6"/>
        <v>-15.7646503467986</v>
      </c>
      <c r="K44" s="43">
        <f t="shared" si="6"/>
        <v>0</v>
      </c>
      <c r="L44" s="43">
        <f t="shared" si="6"/>
        <v>0</v>
      </c>
      <c r="M44" s="43">
        <f t="shared" si="6"/>
        <v>0</v>
      </c>
      <c r="N44" s="119">
        <f t="shared" si="6"/>
        <v>0</v>
      </c>
    </row>
    <row r="45" spans="2:14" ht="9" customHeight="1">
      <c r="C45" s="31"/>
      <c r="D45" s="24"/>
      <c r="E45" s="65"/>
      <c r="F45" s="4"/>
      <c r="G45" s="48"/>
      <c r="H45" s="48"/>
      <c r="I45" s="48"/>
      <c r="J45" s="48"/>
      <c r="K45" s="48"/>
      <c r="L45" s="48"/>
      <c r="M45" s="48"/>
      <c r="N45" s="121"/>
    </row>
    <row r="46" spans="2:14" s="17" customFormat="1" ht="18.75">
      <c r="B46" s="16">
        <v>15</v>
      </c>
      <c r="C46" s="49" t="s">
        <v>94</v>
      </c>
      <c r="D46" s="50" t="s">
        <v>70</v>
      </c>
      <c r="E46" s="5"/>
      <c r="F46" s="6"/>
      <c r="G46" s="51">
        <f>G20+G27+G32+G36+G40-G44</f>
        <v>620.60358399552331</v>
      </c>
      <c r="H46" s="51">
        <f t="shared" ref="H46:N46" si="7">H20+H27+H32+H36+H40-H44</f>
        <v>701.78130577852448</v>
      </c>
      <c r="I46" s="51">
        <f t="shared" si="7"/>
        <v>749.15995599988491</v>
      </c>
      <c r="J46" s="51">
        <f t="shared" si="7"/>
        <v>800.70774607439853</v>
      </c>
      <c r="K46" s="51">
        <f t="shared" si="7"/>
        <v>856.39854394165911</v>
      </c>
      <c r="L46" s="51">
        <f t="shared" si="7"/>
        <v>844.05152349840114</v>
      </c>
      <c r="M46" s="51">
        <f t="shared" si="7"/>
        <v>885.86553461919243</v>
      </c>
      <c r="N46" s="122">
        <f t="shared" si="7"/>
        <v>892.69269249541139</v>
      </c>
    </row>
    <row r="47" spans="2:14" s="54" customFormat="1" ht="6" customHeight="1">
      <c r="B47" s="25"/>
      <c r="C47" s="52"/>
      <c r="D47" s="15"/>
      <c r="E47" s="66"/>
      <c r="F47" s="3"/>
      <c r="G47" s="53"/>
      <c r="H47" s="53"/>
      <c r="I47" s="53"/>
      <c r="J47" s="53"/>
      <c r="K47" s="53"/>
      <c r="L47" s="53"/>
      <c r="M47" s="53"/>
      <c r="N47" s="123"/>
    </row>
    <row r="48" spans="2:14" s="54" customFormat="1" ht="15">
      <c r="B48" s="25"/>
      <c r="C48" s="52"/>
      <c r="D48" s="22"/>
      <c r="E48" s="72"/>
      <c r="F48" s="140"/>
      <c r="G48" s="44"/>
      <c r="H48" s="44"/>
      <c r="I48" s="44"/>
      <c r="J48" s="44"/>
      <c r="K48" s="44"/>
      <c r="L48" s="44"/>
      <c r="M48" s="44"/>
      <c r="N48" s="120"/>
    </row>
    <row r="49" spans="1:15" s="54" customFormat="1" ht="8.25" customHeight="1">
      <c r="B49" s="25"/>
      <c r="C49" s="52"/>
      <c r="D49" s="22"/>
      <c r="E49" s="72"/>
      <c r="F49" s="140"/>
      <c r="G49" s="55"/>
      <c r="H49" s="55"/>
      <c r="I49" s="55"/>
      <c r="J49" s="55"/>
      <c r="K49" s="55"/>
      <c r="L49" s="55"/>
      <c r="M49" s="55"/>
      <c r="N49" s="124"/>
    </row>
    <row r="50" spans="1:15" s="54" customFormat="1" ht="15.75" customHeight="1">
      <c r="B50" s="25"/>
      <c r="C50" s="26" t="s">
        <v>82</v>
      </c>
      <c r="D50" s="27"/>
      <c r="E50" s="67"/>
      <c r="F50" s="76"/>
      <c r="G50" s="186"/>
      <c r="H50" s="186"/>
      <c r="I50" s="186"/>
      <c r="J50" s="186"/>
      <c r="K50" s="186"/>
      <c r="L50" s="186"/>
      <c r="M50" s="186"/>
      <c r="N50" s="187"/>
    </row>
    <row r="51" spans="1:15" s="54" customFormat="1" ht="15.75" customHeight="1">
      <c r="B51" s="25">
        <v>16</v>
      </c>
      <c r="C51" s="7" t="s">
        <v>79</v>
      </c>
      <c r="D51" s="22" t="s">
        <v>96</v>
      </c>
      <c r="E51" s="72"/>
      <c r="F51" s="140"/>
      <c r="G51" s="38">
        <v>89.385061989999997</v>
      </c>
      <c r="H51" s="56">
        <v>82</v>
      </c>
      <c r="I51" s="56">
        <v>80.8</v>
      </c>
      <c r="J51" s="56">
        <v>68.3</v>
      </c>
      <c r="K51" s="44">
        <f>((K46-K56-K55+K44)/2)-I61</f>
        <v>396.17758088372403</v>
      </c>
      <c r="L51" s="44">
        <f>((L46-L56-L55+L44)/2)-J61</f>
        <v>389.39590556831706</v>
      </c>
      <c r="M51" s="44">
        <f>((M46-M56-M55+M44)/2)-K61</f>
        <v>408.85351542886542</v>
      </c>
      <c r="N51" s="120">
        <f>((N46-N56-N55+N44)/2)-L61</f>
        <v>411.2864282990584</v>
      </c>
    </row>
    <row r="52" spans="1:15" s="54" customFormat="1" ht="17.25" customHeight="1">
      <c r="B52" s="25">
        <v>17</v>
      </c>
      <c r="C52" s="7" t="s">
        <v>81</v>
      </c>
      <c r="D52" s="22" t="s">
        <v>97</v>
      </c>
      <c r="E52" s="72"/>
      <c r="F52" s="140"/>
      <c r="G52" s="56">
        <v>206.60679357253497</v>
      </c>
      <c r="H52" s="56">
        <v>212.76953298000001</v>
      </c>
      <c r="I52" s="56">
        <v>205.6</v>
      </c>
      <c r="J52" s="56">
        <v>222.8</v>
      </c>
      <c r="K52" s="44">
        <f>(K46-K56-K55+K44)/2-I62</f>
        <v>396.2060998527777</v>
      </c>
      <c r="L52" s="44">
        <f>(L46-L56-L55+L44)/2-J62</f>
        <v>388.79030974154637</v>
      </c>
      <c r="M52" s="44">
        <f>(M46-M56-M55+M44)/2-K62</f>
        <v>408.85351542886542</v>
      </c>
      <c r="N52" s="120">
        <f>(N46-N56-N55+N44)/2-L62</f>
        <v>411.2864282990584</v>
      </c>
    </row>
    <row r="53" spans="1:15" s="54" customFormat="1" ht="18" customHeight="1">
      <c r="B53" s="25">
        <v>18</v>
      </c>
      <c r="C53" s="7" t="s">
        <v>107</v>
      </c>
      <c r="D53" s="22" t="s">
        <v>95</v>
      </c>
      <c r="E53" s="72"/>
      <c r="F53" s="140"/>
      <c r="G53" s="56">
        <v>170.74591896000004</v>
      </c>
      <c r="H53" s="56">
        <v>230.48424634</v>
      </c>
      <c r="I53" s="56">
        <v>278.5</v>
      </c>
      <c r="J53" s="56">
        <v>309.7</v>
      </c>
      <c r="K53" s="57"/>
      <c r="L53" s="57"/>
      <c r="M53" s="57"/>
      <c r="N53" s="125"/>
    </row>
    <row r="54" spans="1:15" s="54" customFormat="1" ht="15.75" customHeight="1">
      <c r="B54" s="25">
        <v>19</v>
      </c>
      <c r="C54" s="7" t="s">
        <v>108</v>
      </c>
      <c r="D54" s="22" t="s">
        <v>95</v>
      </c>
      <c r="E54" s="72"/>
      <c r="F54" s="140"/>
      <c r="G54" s="56">
        <v>74.662899120000006</v>
      </c>
      <c r="H54" s="56">
        <v>116.90241021</v>
      </c>
      <c r="I54" s="56">
        <v>122.7</v>
      </c>
      <c r="J54" s="56">
        <v>137.9</v>
      </c>
      <c r="K54" s="57"/>
      <c r="L54" s="57"/>
      <c r="M54" s="57"/>
      <c r="N54" s="125"/>
    </row>
    <row r="55" spans="1:15" s="54" customFormat="1" ht="15.75" customHeight="1">
      <c r="B55" s="25">
        <v>20</v>
      </c>
      <c r="C55" s="7" t="s">
        <v>80</v>
      </c>
      <c r="D55" s="22" t="s">
        <v>95</v>
      </c>
      <c r="E55" s="72"/>
      <c r="F55" s="140"/>
      <c r="G55" s="56">
        <v>1.6760608400000001</v>
      </c>
      <c r="H55" s="56">
        <v>1.72801872604</v>
      </c>
      <c r="I55" s="56">
        <v>1.7798592878212001</v>
      </c>
      <c r="J55" s="56">
        <v>1.7907136788620599</v>
      </c>
      <c r="K55" s="44">
        <f t="shared" ref="K55:N55" si="8">J55*1.03</f>
        <v>1.8444350892279218</v>
      </c>
      <c r="L55" s="44">
        <f t="shared" si="8"/>
        <v>1.8997681419047594</v>
      </c>
      <c r="M55" s="44">
        <f t="shared" si="8"/>
        <v>1.9567611861619023</v>
      </c>
      <c r="N55" s="120">
        <f t="shared" si="8"/>
        <v>2.0154640217467596</v>
      </c>
    </row>
    <row r="56" spans="1:15" s="54" customFormat="1" ht="15.75" customHeight="1">
      <c r="B56" s="25">
        <v>21</v>
      </c>
      <c r="C56" s="7" t="s">
        <v>109</v>
      </c>
      <c r="D56" s="22" t="s">
        <v>95</v>
      </c>
      <c r="E56" s="72"/>
      <c r="F56" s="140"/>
      <c r="G56" s="56">
        <v>41.054462399999998</v>
      </c>
      <c r="H56" s="56">
        <v>42.540030000000002</v>
      </c>
      <c r="I56" s="56">
        <v>59.842699741466298</v>
      </c>
      <c r="J56" s="56">
        <v>60.249927840000005</v>
      </c>
      <c r="K56" s="44">
        <f>48.7853666730285*K13</f>
        <v>62.103771774765271</v>
      </c>
      <c r="L56" s="44">
        <f>48.7853666730285*L13</f>
        <v>64.152757175032477</v>
      </c>
      <c r="M56" s="44">
        <f>48.7853666730285*M13</f>
        <v>66.201742575299676</v>
      </c>
      <c r="N56" s="44">
        <f>48.7853666730285*N13</f>
        <v>68.104371875547784</v>
      </c>
      <c r="O56" s="52"/>
    </row>
    <row r="57" spans="1:15" s="54" customFormat="1" ht="15.75" customHeight="1">
      <c r="B57" s="25">
        <v>22</v>
      </c>
      <c r="C57" s="49" t="s">
        <v>182</v>
      </c>
      <c r="D57" s="50" t="s">
        <v>48</v>
      </c>
      <c r="E57" s="5"/>
      <c r="F57" s="6"/>
      <c r="G57" s="51">
        <f>SUM(G51:G56)</f>
        <v>584.13119688253505</v>
      </c>
      <c r="H57" s="51">
        <f t="shared" ref="H57:N57" si="9">SUM(H51:H56)</f>
        <v>686.42423825603998</v>
      </c>
      <c r="I57" s="51">
        <f t="shared" si="9"/>
        <v>749.22255902928748</v>
      </c>
      <c r="J57" s="51">
        <f t="shared" si="9"/>
        <v>800.74064151886205</v>
      </c>
      <c r="K57" s="51">
        <f t="shared" si="9"/>
        <v>856.33188760049484</v>
      </c>
      <c r="L57" s="51">
        <f t="shared" si="9"/>
        <v>844.23874062680068</v>
      </c>
      <c r="M57" s="51">
        <f t="shared" si="9"/>
        <v>885.86553461919243</v>
      </c>
      <c r="N57" s="122">
        <f t="shared" si="9"/>
        <v>892.69269249541139</v>
      </c>
      <c r="O57" s="52"/>
    </row>
    <row r="58" spans="1:15" s="54" customFormat="1" ht="47.25" customHeight="1">
      <c r="B58" s="25">
        <v>23</v>
      </c>
      <c r="C58" s="7" t="s">
        <v>183</v>
      </c>
      <c r="D58" s="175" t="s">
        <v>184</v>
      </c>
      <c r="E58" s="65" t="s">
        <v>25</v>
      </c>
      <c r="F58" s="4" t="s">
        <v>177</v>
      </c>
      <c r="G58" s="58">
        <f t="shared" ref="G58:N58" si="10">G57-G46</f>
        <v>-36.472387112988258</v>
      </c>
      <c r="H58" s="58">
        <f t="shared" si="10"/>
        <v>-15.357067522484499</v>
      </c>
      <c r="I58" s="58">
        <f t="shared" si="10"/>
        <v>6.260302940256679E-2</v>
      </c>
      <c r="J58" s="58">
        <f t="shared" si="10"/>
        <v>3.2895444463520107E-2</v>
      </c>
      <c r="K58" s="58">
        <f t="shared" si="10"/>
        <v>-6.6656341164275545E-2</v>
      </c>
      <c r="L58" s="58">
        <f t="shared" si="10"/>
        <v>0.18721712839953852</v>
      </c>
      <c r="M58" s="58">
        <f t="shared" si="10"/>
        <v>0</v>
      </c>
      <c r="N58" s="58">
        <f t="shared" si="10"/>
        <v>0</v>
      </c>
      <c r="O58" s="52"/>
    </row>
    <row r="59" spans="1:15" s="54" customFormat="1" ht="15.75" customHeight="1">
      <c r="B59" s="25"/>
      <c r="C59" s="7"/>
      <c r="D59" s="47"/>
      <c r="E59" s="65"/>
      <c r="F59" s="140"/>
      <c r="G59" s="44"/>
      <c r="H59" s="44"/>
      <c r="I59" s="44"/>
      <c r="J59" s="44"/>
      <c r="K59" s="44"/>
      <c r="L59" s="44"/>
      <c r="M59" s="44"/>
      <c r="N59" s="44"/>
      <c r="O59" s="52"/>
    </row>
    <row r="60" spans="1:15" s="54" customFormat="1" ht="15.75" customHeight="1">
      <c r="A60" s="183"/>
      <c r="B60" s="25"/>
      <c r="C60" s="52" t="s">
        <v>202</v>
      </c>
      <c r="D60" s="34"/>
      <c r="E60" s="69"/>
      <c r="F60" s="136"/>
      <c r="G60" s="60"/>
      <c r="H60" s="60"/>
      <c r="I60" s="60"/>
      <c r="J60" s="60"/>
      <c r="K60" s="60"/>
      <c r="L60" s="60"/>
      <c r="M60" s="60"/>
      <c r="N60" s="60"/>
      <c r="O60" s="52"/>
    </row>
    <row r="61" spans="1:15" s="54" customFormat="1" ht="15.75" customHeight="1">
      <c r="A61" s="183"/>
      <c r="B61" s="25">
        <v>24</v>
      </c>
      <c r="C61" s="74" t="s">
        <v>202</v>
      </c>
      <c r="D61" s="22" t="s">
        <v>68</v>
      </c>
      <c r="E61" s="65" t="s">
        <v>25</v>
      </c>
      <c r="F61" s="141">
        <v>-4.1425000000000001</v>
      </c>
      <c r="G61" s="59">
        <v>-34.179483761000419</v>
      </c>
      <c r="H61" s="59">
        <v>-16.929786426566405</v>
      </c>
      <c r="I61" s="59">
        <v>4.7587655108928387E-2</v>
      </c>
      <c r="J61" s="59">
        <v>-0.39640647758510678</v>
      </c>
      <c r="K61" s="59">
        <v>0</v>
      </c>
      <c r="L61" s="59">
        <v>0</v>
      </c>
      <c r="M61" s="59">
        <v>0</v>
      </c>
      <c r="N61" s="59">
        <v>0</v>
      </c>
      <c r="O61" s="52"/>
    </row>
    <row r="62" spans="1:15" s="54" customFormat="1" ht="15.75" customHeight="1">
      <c r="A62" s="183"/>
      <c r="B62" s="25">
        <v>25</v>
      </c>
      <c r="C62" s="52"/>
      <c r="D62" s="22" t="s">
        <v>69</v>
      </c>
      <c r="E62" s="65" t="s">
        <v>25</v>
      </c>
      <c r="F62" s="141">
        <v>4.9329999999999998</v>
      </c>
      <c r="G62" s="59">
        <v>-3.206895303727876</v>
      </c>
      <c r="H62" s="59">
        <v>0.95229337617353826</v>
      </c>
      <c r="I62" s="59">
        <v>1.906868605527515E-2</v>
      </c>
      <c r="J62" s="59">
        <v>0.20918934918558629</v>
      </c>
      <c r="K62" s="59">
        <v>0</v>
      </c>
      <c r="L62" s="59">
        <v>0</v>
      </c>
      <c r="M62" s="59">
        <v>0</v>
      </c>
      <c r="N62" s="59">
        <v>0</v>
      </c>
      <c r="O62" s="52"/>
    </row>
    <row r="63" spans="1:15" s="54" customFormat="1" ht="26.25" customHeight="1">
      <c r="B63" s="25"/>
      <c r="C63" s="26" t="s">
        <v>193</v>
      </c>
      <c r="D63" s="27" t="s">
        <v>70</v>
      </c>
      <c r="E63" s="67"/>
      <c r="F63" s="76"/>
      <c r="G63" s="186">
        <f>G46</f>
        <v>620.60358399552331</v>
      </c>
      <c r="H63" s="186">
        <f>H46</f>
        <v>701.78130577852448</v>
      </c>
      <c r="I63" s="186">
        <f>I46</f>
        <v>749.15995599988491</v>
      </c>
      <c r="J63" s="186">
        <f>J46</f>
        <v>800.70774607439853</v>
      </c>
      <c r="K63" s="186">
        <f>K46</f>
        <v>856.39854394165911</v>
      </c>
      <c r="L63" s="186">
        <f>L46</f>
        <v>844.05152349840114</v>
      </c>
      <c r="M63" s="186">
        <f>M46</f>
        <v>885.86553461919243</v>
      </c>
      <c r="N63" s="187">
        <f>N46</f>
        <v>892.69269249541139</v>
      </c>
    </row>
    <row r="64" spans="1:15" s="54" customFormat="1" ht="15.75" customHeight="1">
      <c r="B64" s="25"/>
      <c r="C64" s="14"/>
      <c r="D64" s="15"/>
      <c r="E64" s="66"/>
      <c r="F64" s="3"/>
      <c r="G64" s="53"/>
      <c r="H64" s="53"/>
      <c r="I64" s="53"/>
      <c r="J64" s="53"/>
      <c r="K64" s="53"/>
      <c r="L64" s="53"/>
      <c r="M64" s="53"/>
      <c r="N64" s="123"/>
    </row>
    <row r="65" spans="2:14" s="54" customFormat="1" ht="15.75" customHeight="1">
      <c r="B65" s="25">
        <v>26</v>
      </c>
      <c r="C65" s="74" t="s">
        <v>71</v>
      </c>
      <c r="D65" s="23"/>
      <c r="E65" s="72"/>
      <c r="F65" s="140"/>
      <c r="G65" s="41">
        <f>G56</f>
        <v>41.054462399999998</v>
      </c>
      <c r="H65" s="41">
        <f>H56</f>
        <v>42.540030000000002</v>
      </c>
      <c r="I65" s="41">
        <f>I56</f>
        <v>59.842699741466298</v>
      </c>
      <c r="J65" s="41">
        <f>J56</f>
        <v>60.249927840000005</v>
      </c>
      <c r="K65" s="41">
        <f>K56</f>
        <v>62.103771774765271</v>
      </c>
      <c r="L65" s="41">
        <f>L56</f>
        <v>64.152757175032477</v>
      </c>
      <c r="M65" s="41">
        <f>M56</f>
        <v>66.201742575299676</v>
      </c>
      <c r="N65" s="117">
        <f>N56</f>
        <v>68.104371875547784</v>
      </c>
    </row>
    <row r="66" spans="2:14" s="54" customFormat="1" ht="15.75" customHeight="1">
      <c r="B66" s="25">
        <v>27</v>
      </c>
      <c r="C66" s="74" t="s">
        <v>72</v>
      </c>
      <c r="D66" s="23"/>
      <c r="E66" s="72"/>
      <c r="F66" s="140"/>
      <c r="G66" s="41">
        <f>G55</f>
        <v>1.6760608400000001</v>
      </c>
      <c r="H66" s="41">
        <f>H55</f>
        <v>1.72801872604</v>
      </c>
      <c r="I66" s="41">
        <f>I55</f>
        <v>1.7798592878212001</v>
      </c>
      <c r="J66" s="41">
        <f>J55</f>
        <v>1.7907136788620599</v>
      </c>
      <c r="K66" s="41">
        <f>K55</f>
        <v>1.8444350892279218</v>
      </c>
      <c r="L66" s="41">
        <f>L55</f>
        <v>1.8997681419047594</v>
      </c>
      <c r="M66" s="41">
        <f>M55</f>
        <v>1.9567611861619023</v>
      </c>
      <c r="N66" s="117">
        <f>N55</f>
        <v>2.0154640217467596</v>
      </c>
    </row>
    <row r="67" spans="2:14" s="54" customFormat="1" ht="15.75" customHeight="1">
      <c r="B67" s="25">
        <v>28</v>
      </c>
      <c r="C67" s="74" t="s">
        <v>73</v>
      </c>
      <c r="D67" s="23"/>
      <c r="E67" s="72"/>
      <c r="F67" s="140"/>
      <c r="G67" s="41">
        <f>G44</f>
        <v>0.78907090547658099</v>
      </c>
      <c r="H67" s="41">
        <f>H44</f>
        <v>0</v>
      </c>
      <c r="I67" s="41">
        <f>I44</f>
        <v>-37.387844029524302</v>
      </c>
      <c r="J67" s="41">
        <f>J44</f>
        <v>-15.7646503467986</v>
      </c>
      <c r="K67" s="41">
        <f>K44</f>
        <v>0</v>
      </c>
      <c r="L67" s="41">
        <f>L44</f>
        <v>0</v>
      </c>
      <c r="M67" s="41">
        <f>M44</f>
        <v>0</v>
      </c>
      <c r="N67" s="117">
        <f>N44</f>
        <v>0</v>
      </c>
    </row>
    <row r="68" spans="2:14" s="54" customFormat="1" ht="15.75" customHeight="1">
      <c r="B68" s="25">
        <v>29</v>
      </c>
      <c r="C68" s="74" t="s">
        <v>74</v>
      </c>
      <c r="D68" s="23"/>
      <c r="E68" s="72"/>
      <c r="F68" s="140"/>
      <c r="G68" s="41">
        <f>F61</f>
        <v>-4.1425000000000001</v>
      </c>
      <c r="H68" s="41">
        <v>0</v>
      </c>
      <c r="I68" s="44">
        <f t="shared" ref="I68:N69" si="11">G61</f>
        <v>-34.179483761000419</v>
      </c>
      <c r="J68" s="44">
        <f t="shared" si="11"/>
        <v>-16.929786426566405</v>
      </c>
      <c r="K68" s="44">
        <f t="shared" si="11"/>
        <v>4.7587655108928387E-2</v>
      </c>
      <c r="L68" s="44">
        <f t="shared" si="11"/>
        <v>-0.39640647758510678</v>
      </c>
      <c r="M68" s="44">
        <f t="shared" si="11"/>
        <v>0</v>
      </c>
      <c r="N68" s="120">
        <f t="shared" si="11"/>
        <v>0</v>
      </c>
    </row>
    <row r="69" spans="2:14" s="54" customFormat="1" ht="15.75" customHeight="1">
      <c r="B69" s="25">
        <v>30</v>
      </c>
      <c r="C69" s="74" t="s">
        <v>75</v>
      </c>
      <c r="D69" s="23"/>
      <c r="E69" s="72"/>
      <c r="F69" s="140"/>
      <c r="G69" s="41">
        <f>F62</f>
        <v>4.9329999999999998</v>
      </c>
      <c r="H69" s="41">
        <v>0</v>
      </c>
      <c r="I69" s="44">
        <f t="shared" si="11"/>
        <v>-3.206895303727876</v>
      </c>
      <c r="J69" s="44">
        <f t="shared" si="11"/>
        <v>0.95229337617353826</v>
      </c>
      <c r="K69" s="44">
        <f t="shared" si="11"/>
        <v>1.906868605527515E-2</v>
      </c>
      <c r="L69" s="44">
        <f t="shared" si="11"/>
        <v>0.20918934918558629</v>
      </c>
      <c r="M69" s="44">
        <f t="shared" si="11"/>
        <v>0</v>
      </c>
      <c r="N69" s="120">
        <f t="shared" si="11"/>
        <v>0</v>
      </c>
    </row>
    <row r="70" spans="2:14" s="54" customFormat="1" ht="15.75" customHeight="1">
      <c r="B70" s="25">
        <v>31</v>
      </c>
      <c r="C70" s="74" t="s">
        <v>194</v>
      </c>
      <c r="D70" s="23"/>
      <c r="E70" s="72"/>
      <c r="F70" s="140"/>
      <c r="G70" s="41">
        <f>G63-G65-G66+G67</f>
        <v>578.66213166099988</v>
      </c>
      <c r="H70" s="41">
        <f t="shared" ref="H70:N70" si="12">H63-H65-H66+H67</f>
        <v>657.51325705248451</v>
      </c>
      <c r="I70" s="41">
        <f t="shared" si="12"/>
        <v>650.14955294107313</v>
      </c>
      <c r="J70" s="41">
        <f t="shared" si="12"/>
        <v>722.90245420873782</v>
      </c>
      <c r="K70" s="41">
        <f t="shared" si="12"/>
        <v>792.45033707766595</v>
      </c>
      <c r="L70" s="41">
        <f t="shared" si="12"/>
        <v>777.99899818146389</v>
      </c>
      <c r="M70" s="41">
        <f t="shared" si="12"/>
        <v>817.70703085773084</v>
      </c>
      <c r="N70" s="117">
        <f t="shared" si="12"/>
        <v>822.5728565981168</v>
      </c>
    </row>
    <row r="71" spans="2:14" s="54" customFormat="1" ht="15.75" customHeight="1">
      <c r="B71" s="25">
        <v>32</v>
      </c>
      <c r="C71" s="74" t="s">
        <v>195</v>
      </c>
      <c r="D71" s="23"/>
      <c r="E71" s="72"/>
      <c r="F71" s="140"/>
      <c r="G71" s="41">
        <f>G70/2-G68</f>
        <v>293.47356583049992</v>
      </c>
      <c r="H71" s="41">
        <f t="shared" ref="H71:N71" si="13">H70/2-H68</f>
        <v>328.75662852624225</v>
      </c>
      <c r="I71" s="41">
        <f t="shared" si="13"/>
        <v>359.25426023153699</v>
      </c>
      <c r="J71" s="41">
        <f t="shared" si="13"/>
        <v>378.38101353093532</v>
      </c>
      <c r="K71" s="41">
        <f t="shared" si="13"/>
        <v>396.17758088372403</v>
      </c>
      <c r="L71" s="41">
        <f t="shared" si="13"/>
        <v>389.39590556831706</v>
      </c>
      <c r="M71" s="41">
        <f t="shared" si="13"/>
        <v>408.85351542886542</v>
      </c>
      <c r="N71" s="117">
        <f t="shared" si="13"/>
        <v>411.2864282990584</v>
      </c>
    </row>
    <row r="72" spans="2:14" s="54" customFormat="1" ht="15.75" customHeight="1">
      <c r="B72" s="25">
        <v>33</v>
      </c>
      <c r="C72" s="74" t="s">
        <v>196</v>
      </c>
      <c r="D72" s="23"/>
      <c r="E72" s="72"/>
      <c r="F72" s="140"/>
      <c r="G72" s="41">
        <f>G70/2-G69</f>
        <v>284.39806583049995</v>
      </c>
      <c r="H72" s="41">
        <f t="shared" ref="H72:N72" si="14">H70/2-H69</f>
        <v>328.75662852624225</v>
      </c>
      <c r="I72" s="41">
        <f t="shared" si="14"/>
        <v>328.28167177426445</v>
      </c>
      <c r="J72" s="41">
        <f t="shared" si="14"/>
        <v>360.49893372819537</v>
      </c>
      <c r="K72" s="41">
        <f t="shared" si="14"/>
        <v>396.2060998527777</v>
      </c>
      <c r="L72" s="41">
        <f t="shared" si="14"/>
        <v>388.79030974154637</v>
      </c>
      <c r="M72" s="41">
        <f t="shared" si="14"/>
        <v>408.85351542886542</v>
      </c>
      <c r="N72" s="117">
        <f t="shared" si="14"/>
        <v>411.2864282990584</v>
      </c>
    </row>
    <row r="73" spans="2:14" s="54" customFormat="1" ht="15.75" customHeight="1">
      <c r="B73" s="25">
        <v>34</v>
      </c>
      <c r="C73" s="74" t="s">
        <v>76</v>
      </c>
      <c r="D73" s="23"/>
      <c r="E73" s="72"/>
      <c r="F73" s="140"/>
      <c r="G73" s="56">
        <v>145.00225399999999</v>
      </c>
      <c r="H73" s="44">
        <f>G74</f>
        <v>145.00225399999999</v>
      </c>
      <c r="I73" s="44">
        <f>H74</f>
        <v>183.75437452624226</v>
      </c>
      <c r="J73" s="56">
        <v>144.30000000000001</v>
      </c>
      <c r="K73" s="44">
        <f t="shared" ref="K73:N73" si="15">J74</f>
        <v>216.19893372819536</v>
      </c>
      <c r="L73" s="44">
        <f t="shared" si="15"/>
        <v>180.00716612458234</v>
      </c>
      <c r="M73" s="44">
        <f t="shared" si="15"/>
        <v>208.78314361696403</v>
      </c>
      <c r="N73" s="120">
        <f t="shared" si="15"/>
        <v>200.0703718119014</v>
      </c>
    </row>
    <row r="74" spans="2:14" s="54" customFormat="1" ht="15.75" customHeight="1">
      <c r="B74" s="25">
        <v>35</v>
      </c>
      <c r="C74" s="74" t="s">
        <v>77</v>
      </c>
      <c r="D74" s="23"/>
      <c r="E74" s="72"/>
      <c r="F74" s="140"/>
      <c r="G74" s="44">
        <f>G73</f>
        <v>145.00225399999999</v>
      </c>
      <c r="H74" s="44">
        <f>H72-H73</f>
        <v>183.75437452624226</v>
      </c>
      <c r="I74" s="44">
        <f t="shared" ref="I74:N74" si="16">I72-I73</f>
        <v>144.52729724802219</v>
      </c>
      <c r="J74" s="44">
        <f t="shared" si="16"/>
        <v>216.19893372819536</v>
      </c>
      <c r="K74" s="44">
        <f t="shared" si="16"/>
        <v>180.00716612458234</v>
      </c>
      <c r="L74" s="44">
        <f t="shared" si="16"/>
        <v>208.78314361696403</v>
      </c>
      <c r="M74" s="44">
        <f t="shared" si="16"/>
        <v>200.0703718119014</v>
      </c>
      <c r="N74" s="120">
        <f t="shared" si="16"/>
        <v>211.216056487157</v>
      </c>
    </row>
    <row r="75" spans="2:14" s="54" customFormat="1" ht="15.75" customHeight="1">
      <c r="B75" s="25"/>
      <c r="C75" s="74"/>
      <c r="D75" s="23"/>
      <c r="E75" s="72"/>
      <c r="F75" s="140"/>
      <c r="G75" s="44"/>
      <c r="H75" s="44"/>
      <c r="I75" s="44"/>
      <c r="J75" s="44"/>
      <c r="K75" s="44"/>
      <c r="L75" s="44"/>
      <c r="M75" s="44"/>
      <c r="N75" s="120"/>
    </row>
    <row r="76" spans="2:14" s="54" customFormat="1" ht="15.75" customHeight="1">
      <c r="B76" s="25">
        <v>36</v>
      </c>
      <c r="C76" s="126" t="s">
        <v>78</v>
      </c>
      <c r="D76" s="127"/>
      <c r="E76" s="128"/>
      <c r="F76" s="1"/>
      <c r="G76" s="129">
        <f>G74*2</f>
        <v>290.00450799999999</v>
      </c>
      <c r="H76" s="129">
        <f t="shared" ref="H76:N76" si="17">H74*2</f>
        <v>367.50874905248452</v>
      </c>
      <c r="I76" s="129">
        <f t="shared" si="17"/>
        <v>289.05459449604439</v>
      </c>
      <c r="J76" s="129">
        <f t="shared" si="17"/>
        <v>432.39786745639071</v>
      </c>
      <c r="K76" s="129">
        <f t="shared" si="17"/>
        <v>360.01433224916468</v>
      </c>
      <c r="L76" s="129">
        <f t="shared" si="17"/>
        <v>417.56628723392805</v>
      </c>
      <c r="M76" s="129">
        <f t="shared" si="17"/>
        <v>400.14074362380279</v>
      </c>
      <c r="N76" s="130">
        <f t="shared" si="17"/>
        <v>422.43211297431401</v>
      </c>
    </row>
    <row r="77" spans="2:14" s="54" customFormat="1" ht="15.75" customHeight="1">
      <c r="B77" s="25"/>
      <c r="C77" s="23"/>
      <c r="D77" s="22"/>
      <c r="E77" s="72"/>
      <c r="F77" s="140"/>
      <c r="G77" s="61"/>
      <c r="H77" s="61"/>
      <c r="I77" s="62"/>
      <c r="J77" s="62"/>
      <c r="K77" s="62"/>
      <c r="L77" s="62"/>
      <c r="M77" s="61"/>
      <c r="N77" s="61"/>
    </row>
    <row r="78" spans="2:14" s="54" customFormat="1" ht="7.5" customHeight="1">
      <c r="B78" s="22"/>
      <c r="C78" s="23"/>
      <c r="D78" s="22"/>
      <c r="E78" s="72"/>
      <c r="F78" s="140"/>
      <c r="G78" s="61"/>
      <c r="H78" s="61"/>
      <c r="I78" s="61"/>
      <c r="J78" s="61"/>
      <c r="K78" s="61"/>
      <c r="L78" s="61"/>
      <c r="M78" s="61"/>
      <c r="N78" s="61"/>
    </row>
    <row r="79" spans="2:14">
      <c r="G79" s="63"/>
      <c r="H79" s="63"/>
      <c r="I79" s="63"/>
      <c r="J79" s="63"/>
      <c r="K79" s="63"/>
      <c r="L79" s="63"/>
      <c r="M79" s="63"/>
      <c r="N79" s="63"/>
    </row>
    <row r="80" spans="2:14">
      <c r="G80" s="63"/>
      <c r="H80" s="63"/>
      <c r="I80" s="63"/>
      <c r="J80" s="63"/>
      <c r="K80" s="63"/>
      <c r="L80" s="63"/>
      <c r="M80" s="63"/>
      <c r="N80" s="63"/>
    </row>
    <row r="81" spans="7:14">
      <c r="G81" s="63"/>
      <c r="H81" s="63"/>
      <c r="I81" s="63"/>
      <c r="J81" s="63"/>
      <c r="K81" s="63"/>
      <c r="L81" s="63"/>
      <c r="M81" s="63"/>
      <c r="N81" s="63"/>
    </row>
  </sheetData>
  <mergeCells count="1">
    <mergeCell ref="D44:E44"/>
  </mergeCells>
  <pageMargins left="0.70866141732283472" right="0.70866141732283472" top="0.74803149606299213" bottom="0.74803149606299213" header="0.31496062992125984" footer="0.31496062992125984"/>
  <pageSetup paperSize="8" scale="6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65"/>
  <sheetViews>
    <sheetView showGridLines="0" zoomScale="80" zoomScaleNormal="80" workbookViewId="0"/>
  </sheetViews>
  <sheetFormatPr defaultRowHeight="14.25"/>
  <cols>
    <col min="1" max="1" width="7.5703125" style="16" customWidth="1"/>
    <col min="2" max="2" width="3.5703125" style="22" customWidth="1"/>
    <col min="3" max="3" width="60.85546875" style="16" customWidth="1"/>
    <col min="4" max="4" width="27.140625" style="16" customWidth="1"/>
    <col min="5" max="5" width="13.140625" style="21" customWidth="1"/>
    <col min="6" max="6" width="12.28515625" style="142" customWidth="1"/>
    <col min="7" max="8" width="12" style="16" customWidth="1"/>
    <col min="9" max="12" width="12" style="24" customWidth="1"/>
    <col min="13" max="14" width="12" style="16" customWidth="1"/>
    <col min="15" max="228" width="9.140625" style="16"/>
    <col min="229" max="229" width="1.7109375" style="16" customWidth="1"/>
    <col min="230" max="230" width="33.42578125" style="16" customWidth="1"/>
    <col min="231" max="231" width="15.28515625" style="16" customWidth="1"/>
    <col min="232" max="232" width="1.140625" style="16" customWidth="1"/>
    <col min="233" max="240" width="12" style="16" customWidth="1"/>
    <col min="241" max="241" width="1.7109375" style="16" customWidth="1"/>
    <col min="242" max="243" width="9.140625" style="16"/>
    <col min="244" max="267" width="0" style="16" hidden="1" customWidth="1"/>
    <col min="268" max="484" width="9.140625" style="16"/>
    <col min="485" max="485" width="1.7109375" style="16" customWidth="1"/>
    <col min="486" max="486" width="33.42578125" style="16" customWidth="1"/>
    <col min="487" max="487" width="15.28515625" style="16" customWidth="1"/>
    <col min="488" max="488" width="1.140625" style="16" customWidth="1"/>
    <col min="489" max="496" width="12" style="16" customWidth="1"/>
    <col min="497" max="497" width="1.7109375" style="16" customWidth="1"/>
    <col min="498" max="499" width="9.140625" style="16"/>
    <col min="500" max="523" width="0" style="16" hidden="1" customWidth="1"/>
    <col min="524" max="740" width="9.140625" style="16"/>
    <col min="741" max="741" width="1.7109375" style="16" customWidth="1"/>
    <col min="742" max="742" width="33.42578125" style="16" customWidth="1"/>
    <col min="743" max="743" width="15.28515625" style="16" customWidth="1"/>
    <col min="744" max="744" width="1.140625" style="16" customWidth="1"/>
    <col min="745" max="752" width="12" style="16" customWidth="1"/>
    <col min="753" max="753" width="1.7109375" style="16" customWidth="1"/>
    <col min="754" max="755" width="9.140625" style="16"/>
    <col min="756" max="779" width="0" style="16" hidden="1" customWidth="1"/>
    <col min="780" max="996" width="9.140625" style="16"/>
    <col min="997" max="997" width="1.7109375" style="16" customWidth="1"/>
    <col min="998" max="998" width="33.42578125" style="16" customWidth="1"/>
    <col min="999" max="999" width="15.28515625" style="16" customWidth="1"/>
    <col min="1000" max="1000" width="1.140625" style="16" customWidth="1"/>
    <col min="1001" max="1008" width="12" style="16" customWidth="1"/>
    <col min="1009" max="1009" width="1.7109375" style="16" customWidth="1"/>
    <col min="1010" max="1011" width="9.140625" style="16"/>
    <col min="1012" max="1035" width="0" style="16" hidden="1" customWidth="1"/>
    <col min="1036" max="1252" width="9.140625" style="16"/>
    <col min="1253" max="1253" width="1.7109375" style="16" customWidth="1"/>
    <col min="1254" max="1254" width="33.42578125" style="16" customWidth="1"/>
    <col min="1255" max="1255" width="15.28515625" style="16" customWidth="1"/>
    <col min="1256" max="1256" width="1.140625" style="16" customWidth="1"/>
    <col min="1257" max="1264" width="12" style="16" customWidth="1"/>
    <col min="1265" max="1265" width="1.7109375" style="16" customWidth="1"/>
    <col min="1266" max="1267" width="9.140625" style="16"/>
    <col min="1268" max="1291" width="0" style="16" hidden="1" customWidth="1"/>
    <col min="1292" max="1508" width="9.140625" style="16"/>
    <col min="1509" max="1509" width="1.7109375" style="16" customWidth="1"/>
    <col min="1510" max="1510" width="33.42578125" style="16" customWidth="1"/>
    <col min="1511" max="1511" width="15.28515625" style="16" customWidth="1"/>
    <col min="1512" max="1512" width="1.140625" style="16" customWidth="1"/>
    <col min="1513" max="1520" width="12" style="16" customWidth="1"/>
    <col min="1521" max="1521" width="1.7109375" style="16" customWidth="1"/>
    <col min="1522" max="1523" width="9.140625" style="16"/>
    <col min="1524" max="1547" width="0" style="16" hidden="1" customWidth="1"/>
    <col min="1548" max="1764" width="9.140625" style="16"/>
    <col min="1765" max="1765" width="1.7109375" style="16" customWidth="1"/>
    <col min="1766" max="1766" width="33.42578125" style="16" customWidth="1"/>
    <col min="1767" max="1767" width="15.28515625" style="16" customWidth="1"/>
    <col min="1768" max="1768" width="1.140625" style="16" customWidth="1"/>
    <col min="1769" max="1776" width="12" style="16" customWidth="1"/>
    <col min="1777" max="1777" width="1.7109375" style="16" customWidth="1"/>
    <col min="1778" max="1779" width="9.140625" style="16"/>
    <col min="1780" max="1803" width="0" style="16" hidden="1" customWidth="1"/>
    <col min="1804" max="2020" width="9.140625" style="16"/>
    <col min="2021" max="2021" width="1.7109375" style="16" customWidth="1"/>
    <col min="2022" max="2022" width="33.42578125" style="16" customWidth="1"/>
    <col min="2023" max="2023" width="15.28515625" style="16" customWidth="1"/>
    <col min="2024" max="2024" width="1.140625" style="16" customWidth="1"/>
    <col min="2025" max="2032" width="12" style="16" customWidth="1"/>
    <col min="2033" max="2033" width="1.7109375" style="16" customWidth="1"/>
    <col min="2034" max="2035" width="9.140625" style="16"/>
    <col min="2036" max="2059" width="0" style="16" hidden="1" customWidth="1"/>
    <col min="2060" max="2276" width="9.140625" style="16"/>
    <col min="2277" max="2277" width="1.7109375" style="16" customWidth="1"/>
    <col min="2278" max="2278" width="33.42578125" style="16" customWidth="1"/>
    <col min="2279" max="2279" width="15.28515625" style="16" customWidth="1"/>
    <col min="2280" max="2280" width="1.140625" style="16" customWidth="1"/>
    <col min="2281" max="2288" width="12" style="16" customWidth="1"/>
    <col min="2289" max="2289" width="1.7109375" style="16" customWidth="1"/>
    <col min="2290" max="2291" width="9.140625" style="16"/>
    <col min="2292" max="2315" width="0" style="16" hidden="1" customWidth="1"/>
    <col min="2316" max="2532" width="9.140625" style="16"/>
    <col min="2533" max="2533" width="1.7109375" style="16" customWidth="1"/>
    <col min="2534" max="2534" width="33.42578125" style="16" customWidth="1"/>
    <col min="2535" max="2535" width="15.28515625" style="16" customWidth="1"/>
    <col min="2536" max="2536" width="1.140625" style="16" customWidth="1"/>
    <col min="2537" max="2544" width="12" style="16" customWidth="1"/>
    <col min="2545" max="2545" width="1.7109375" style="16" customWidth="1"/>
    <col min="2546" max="2547" width="9.140625" style="16"/>
    <col min="2548" max="2571" width="0" style="16" hidden="1" customWidth="1"/>
    <col min="2572" max="2788" width="9.140625" style="16"/>
    <col min="2789" max="2789" width="1.7109375" style="16" customWidth="1"/>
    <col min="2790" max="2790" width="33.42578125" style="16" customWidth="1"/>
    <col min="2791" max="2791" width="15.28515625" style="16" customWidth="1"/>
    <col min="2792" max="2792" width="1.140625" style="16" customWidth="1"/>
    <col min="2793" max="2800" width="12" style="16" customWidth="1"/>
    <col min="2801" max="2801" width="1.7109375" style="16" customWidth="1"/>
    <col min="2802" max="2803" width="9.140625" style="16"/>
    <col min="2804" max="2827" width="0" style="16" hidden="1" customWidth="1"/>
    <col min="2828" max="3044" width="9.140625" style="16"/>
    <col min="3045" max="3045" width="1.7109375" style="16" customWidth="1"/>
    <col min="3046" max="3046" width="33.42578125" style="16" customWidth="1"/>
    <col min="3047" max="3047" width="15.28515625" style="16" customWidth="1"/>
    <col min="3048" max="3048" width="1.140625" style="16" customWidth="1"/>
    <col min="3049" max="3056" width="12" style="16" customWidth="1"/>
    <col min="3057" max="3057" width="1.7109375" style="16" customWidth="1"/>
    <col min="3058" max="3059" width="9.140625" style="16"/>
    <col min="3060" max="3083" width="0" style="16" hidden="1" customWidth="1"/>
    <col min="3084" max="3300" width="9.140625" style="16"/>
    <col min="3301" max="3301" width="1.7109375" style="16" customWidth="1"/>
    <col min="3302" max="3302" width="33.42578125" style="16" customWidth="1"/>
    <col min="3303" max="3303" width="15.28515625" style="16" customWidth="1"/>
    <col min="3304" max="3304" width="1.140625" style="16" customWidth="1"/>
    <col min="3305" max="3312" width="12" style="16" customWidth="1"/>
    <col min="3313" max="3313" width="1.7109375" style="16" customWidth="1"/>
    <col min="3314" max="3315" width="9.140625" style="16"/>
    <col min="3316" max="3339" width="0" style="16" hidden="1" customWidth="1"/>
    <col min="3340" max="3556" width="9.140625" style="16"/>
    <col min="3557" max="3557" width="1.7109375" style="16" customWidth="1"/>
    <col min="3558" max="3558" width="33.42578125" style="16" customWidth="1"/>
    <col min="3559" max="3559" width="15.28515625" style="16" customWidth="1"/>
    <col min="3560" max="3560" width="1.140625" style="16" customWidth="1"/>
    <col min="3561" max="3568" width="12" style="16" customWidth="1"/>
    <col min="3569" max="3569" width="1.7109375" style="16" customWidth="1"/>
    <col min="3570" max="3571" width="9.140625" style="16"/>
    <col min="3572" max="3595" width="0" style="16" hidden="1" customWidth="1"/>
    <col min="3596" max="3812" width="9.140625" style="16"/>
    <col min="3813" max="3813" width="1.7109375" style="16" customWidth="1"/>
    <col min="3814" max="3814" width="33.42578125" style="16" customWidth="1"/>
    <col min="3815" max="3815" width="15.28515625" style="16" customWidth="1"/>
    <col min="3816" max="3816" width="1.140625" style="16" customWidth="1"/>
    <col min="3817" max="3824" width="12" style="16" customWidth="1"/>
    <col min="3825" max="3825" width="1.7109375" style="16" customWidth="1"/>
    <col min="3826" max="3827" width="9.140625" style="16"/>
    <col min="3828" max="3851" width="0" style="16" hidden="1" customWidth="1"/>
    <col min="3852" max="4068" width="9.140625" style="16"/>
    <col min="4069" max="4069" width="1.7109375" style="16" customWidth="1"/>
    <col min="4070" max="4070" width="33.42578125" style="16" customWidth="1"/>
    <col min="4071" max="4071" width="15.28515625" style="16" customWidth="1"/>
    <col min="4072" max="4072" width="1.140625" style="16" customWidth="1"/>
    <col min="4073" max="4080" width="12" style="16" customWidth="1"/>
    <col min="4081" max="4081" width="1.7109375" style="16" customWidth="1"/>
    <col min="4082" max="4083" width="9.140625" style="16"/>
    <col min="4084" max="4107" width="0" style="16" hidden="1" customWidth="1"/>
    <col min="4108" max="4324" width="9.140625" style="16"/>
    <col min="4325" max="4325" width="1.7109375" style="16" customWidth="1"/>
    <col min="4326" max="4326" width="33.42578125" style="16" customWidth="1"/>
    <col min="4327" max="4327" width="15.28515625" style="16" customWidth="1"/>
    <col min="4328" max="4328" width="1.140625" style="16" customWidth="1"/>
    <col min="4329" max="4336" width="12" style="16" customWidth="1"/>
    <col min="4337" max="4337" width="1.7109375" style="16" customWidth="1"/>
    <col min="4338" max="4339" width="9.140625" style="16"/>
    <col min="4340" max="4363" width="0" style="16" hidden="1" customWidth="1"/>
    <col min="4364" max="4580" width="9.140625" style="16"/>
    <col min="4581" max="4581" width="1.7109375" style="16" customWidth="1"/>
    <col min="4582" max="4582" width="33.42578125" style="16" customWidth="1"/>
    <col min="4583" max="4583" width="15.28515625" style="16" customWidth="1"/>
    <col min="4584" max="4584" width="1.140625" style="16" customWidth="1"/>
    <col min="4585" max="4592" width="12" style="16" customWidth="1"/>
    <col min="4593" max="4593" width="1.7109375" style="16" customWidth="1"/>
    <col min="4594" max="4595" width="9.140625" style="16"/>
    <col min="4596" max="4619" width="0" style="16" hidden="1" customWidth="1"/>
    <col min="4620" max="4836" width="9.140625" style="16"/>
    <col min="4837" max="4837" width="1.7109375" style="16" customWidth="1"/>
    <col min="4838" max="4838" width="33.42578125" style="16" customWidth="1"/>
    <col min="4839" max="4839" width="15.28515625" style="16" customWidth="1"/>
    <col min="4840" max="4840" width="1.140625" style="16" customWidth="1"/>
    <col min="4841" max="4848" width="12" style="16" customWidth="1"/>
    <col min="4849" max="4849" width="1.7109375" style="16" customWidth="1"/>
    <col min="4850" max="4851" width="9.140625" style="16"/>
    <col min="4852" max="4875" width="0" style="16" hidden="1" customWidth="1"/>
    <col min="4876" max="5092" width="9.140625" style="16"/>
    <col min="5093" max="5093" width="1.7109375" style="16" customWidth="1"/>
    <col min="5094" max="5094" width="33.42578125" style="16" customWidth="1"/>
    <col min="5095" max="5095" width="15.28515625" style="16" customWidth="1"/>
    <col min="5096" max="5096" width="1.140625" style="16" customWidth="1"/>
    <col min="5097" max="5104" width="12" style="16" customWidth="1"/>
    <col min="5105" max="5105" width="1.7109375" style="16" customWidth="1"/>
    <col min="5106" max="5107" width="9.140625" style="16"/>
    <col min="5108" max="5131" width="0" style="16" hidden="1" customWidth="1"/>
    <col min="5132" max="5348" width="9.140625" style="16"/>
    <col min="5349" max="5349" width="1.7109375" style="16" customWidth="1"/>
    <col min="5350" max="5350" width="33.42578125" style="16" customWidth="1"/>
    <col min="5351" max="5351" width="15.28515625" style="16" customWidth="1"/>
    <col min="5352" max="5352" width="1.140625" style="16" customWidth="1"/>
    <col min="5353" max="5360" width="12" style="16" customWidth="1"/>
    <col min="5361" max="5361" width="1.7109375" style="16" customWidth="1"/>
    <col min="5362" max="5363" width="9.140625" style="16"/>
    <col min="5364" max="5387" width="0" style="16" hidden="1" customWidth="1"/>
    <col min="5388" max="5604" width="9.140625" style="16"/>
    <col min="5605" max="5605" width="1.7109375" style="16" customWidth="1"/>
    <col min="5606" max="5606" width="33.42578125" style="16" customWidth="1"/>
    <col min="5607" max="5607" width="15.28515625" style="16" customWidth="1"/>
    <col min="5608" max="5608" width="1.140625" style="16" customWidth="1"/>
    <col min="5609" max="5616" width="12" style="16" customWidth="1"/>
    <col min="5617" max="5617" width="1.7109375" style="16" customWidth="1"/>
    <col min="5618" max="5619" width="9.140625" style="16"/>
    <col min="5620" max="5643" width="0" style="16" hidden="1" customWidth="1"/>
    <col min="5644" max="5860" width="9.140625" style="16"/>
    <col min="5861" max="5861" width="1.7109375" style="16" customWidth="1"/>
    <col min="5862" max="5862" width="33.42578125" style="16" customWidth="1"/>
    <col min="5863" max="5863" width="15.28515625" style="16" customWidth="1"/>
    <col min="5864" max="5864" width="1.140625" style="16" customWidth="1"/>
    <col min="5865" max="5872" width="12" style="16" customWidth="1"/>
    <col min="5873" max="5873" width="1.7109375" style="16" customWidth="1"/>
    <col min="5874" max="5875" width="9.140625" style="16"/>
    <col min="5876" max="5899" width="0" style="16" hidden="1" customWidth="1"/>
    <col min="5900" max="6116" width="9.140625" style="16"/>
    <col min="6117" max="6117" width="1.7109375" style="16" customWidth="1"/>
    <col min="6118" max="6118" width="33.42578125" style="16" customWidth="1"/>
    <col min="6119" max="6119" width="15.28515625" style="16" customWidth="1"/>
    <col min="6120" max="6120" width="1.140625" style="16" customWidth="1"/>
    <col min="6121" max="6128" width="12" style="16" customWidth="1"/>
    <col min="6129" max="6129" width="1.7109375" style="16" customWidth="1"/>
    <col min="6130" max="6131" width="9.140625" style="16"/>
    <col min="6132" max="6155" width="0" style="16" hidden="1" customWidth="1"/>
    <col min="6156" max="6372" width="9.140625" style="16"/>
    <col min="6373" max="6373" width="1.7109375" style="16" customWidth="1"/>
    <col min="6374" max="6374" width="33.42578125" style="16" customWidth="1"/>
    <col min="6375" max="6375" width="15.28515625" style="16" customWidth="1"/>
    <col min="6376" max="6376" width="1.140625" style="16" customWidth="1"/>
    <col min="6377" max="6384" width="12" style="16" customWidth="1"/>
    <col min="6385" max="6385" width="1.7109375" style="16" customWidth="1"/>
    <col min="6386" max="6387" width="9.140625" style="16"/>
    <col min="6388" max="6411" width="0" style="16" hidden="1" customWidth="1"/>
    <col min="6412" max="6628" width="9.140625" style="16"/>
    <col min="6629" max="6629" width="1.7109375" style="16" customWidth="1"/>
    <col min="6630" max="6630" width="33.42578125" style="16" customWidth="1"/>
    <col min="6631" max="6631" width="15.28515625" style="16" customWidth="1"/>
    <col min="6632" max="6632" width="1.140625" style="16" customWidth="1"/>
    <col min="6633" max="6640" width="12" style="16" customWidth="1"/>
    <col min="6641" max="6641" width="1.7109375" style="16" customWidth="1"/>
    <col min="6642" max="6643" width="9.140625" style="16"/>
    <col min="6644" max="6667" width="0" style="16" hidden="1" customWidth="1"/>
    <col min="6668" max="6884" width="9.140625" style="16"/>
    <col min="6885" max="6885" width="1.7109375" style="16" customWidth="1"/>
    <col min="6886" max="6886" width="33.42578125" style="16" customWidth="1"/>
    <col min="6887" max="6887" width="15.28515625" style="16" customWidth="1"/>
    <col min="6888" max="6888" width="1.140625" style="16" customWidth="1"/>
    <col min="6889" max="6896" width="12" style="16" customWidth="1"/>
    <col min="6897" max="6897" width="1.7109375" style="16" customWidth="1"/>
    <col min="6898" max="6899" width="9.140625" style="16"/>
    <col min="6900" max="6923" width="0" style="16" hidden="1" customWidth="1"/>
    <col min="6924" max="7140" width="9.140625" style="16"/>
    <col min="7141" max="7141" width="1.7109375" style="16" customWidth="1"/>
    <col min="7142" max="7142" width="33.42578125" style="16" customWidth="1"/>
    <col min="7143" max="7143" width="15.28515625" style="16" customWidth="1"/>
    <col min="7144" max="7144" width="1.140625" style="16" customWidth="1"/>
    <col min="7145" max="7152" width="12" style="16" customWidth="1"/>
    <col min="7153" max="7153" width="1.7109375" style="16" customWidth="1"/>
    <col min="7154" max="7155" width="9.140625" style="16"/>
    <col min="7156" max="7179" width="0" style="16" hidden="1" customWidth="1"/>
    <col min="7180" max="7396" width="9.140625" style="16"/>
    <col min="7397" max="7397" width="1.7109375" style="16" customWidth="1"/>
    <col min="7398" max="7398" width="33.42578125" style="16" customWidth="1"/>
    <col min="7399" max="7399" width="15.28515625" style="16" customWidth="1"/>
    <col min="7400" max="7400" width="1.140625" style="16" customWidth="1"/>
    <col min="7401" max="7408" width="12" style="16" customWidth="1"/>
    <col min="7409" max="7409" width="1.7109375" style="16" customWidth="1"/>
    <col min="7410" max="7411" width="9.140625" style="16"/>
    <col min="7412" max="7435" width="0" style="16" hidden="1" customWidth="1"/>
    <col min="7436" max="7652" width="9.140625" style="16"/>
    <col min="7653" max="7653" width="1.7109375" style="16" customWidth="1"/>
    <col min="7654" max="7654" width="33.42578125" style="16" customWidth="1"/>
    <col min="7655" max="7655" width="15.28515625" style="16" customWidth="1"/>
    <col min="7656" max="7656" width="1.140625" style="16" customWidth="1"/>
    <col min="7657" max="7664" width="12" style="16" customWidth="1"/>
    <col min="7665" max="7665" width="1.7109375" style="16" customWidth="1"/>
    <col min="7666" max="7667" width="9.140625" style="16"/>
    <col min="7668" max="7691" width="0" style="16" hidden="1" customWidth="1"/>
    <col min="7692" max="7908" width="9.140625" style="16"/>
    <col min="7909" max="7909" width="1.7109375" style="16" customWidth="1"/>
    <col min="7910" max="7910" width="33.42578125" style="16" customWidth="1"/>
    <col min="7911" max="7911" width="15.28515625" style="16" customWidth="1"/>
    <col min="7912" max="7912" width="1.140625" style="16" customWidth="1"/>
    <col min="7913" max="7920" width="12" style="16" customWidth="1"/>
    <col min="7921" max="7921" width="1.7109375" style="16" customWidth="1"/>
    <col min="7922" max="7923" width="9.140625" style="16"/>
    <col min="7924" max="7947" width="0" style="16" hidden="1" customWidth="1"/>
    <col min="7948" max="8164" width="9.140625" style="16"/>
    <col min="8165" max="8165" width="1.7109375" style="16" customWidth="1"/>
    <col min="8166" max="8166" width="33.42578125" style="16" customWidth="1"/>
    <col min="8167" max="8167" width="15.28515625" style="16" customWidth="1"/>
    <col min="8168" max="8168" width="1.140625" style="16" customWidth="1"/>
    <col min="8169" max="8176" width="12" style="16" customWidth="1"/>
    <col min="8177" max="8177" width="1.7109375" style="16" customWidth="1"/>
    <col min="8178" max="8179" width="9.140625" style="16"/>
    <col min="8180" max="8203" width="0" style="16" hidden="1" customWidth="1"/>
    <col min="8204" max="8420" width="9.140625" style="16"/>
    <col min="8421" max="8421" width="1.7109375" style="16" customWidth="1"/>
    <col min="8422" max="8422" width="33.42578125" style="16" customWidth="1"/>
    <col min="8423" max="8423" width="15.28515625" style="16" customWidth="1"/>
    <col min="8424" max="8424" width="1.140625" style="16" customWidth="1"/>
    <col min="8425" max="8432" width="12" style="16" customWidth="1"/>
    <col min="8433" max="8433" width="1.7109375" style="16" customWidth="1"/>
    <col min="8434" max="8435" width="9.140625" style="16"/>
    <col min="8436" max="8459" width="0" style="16" hidden="1" customWidth="1"/>
    <col min="8460" max="8676" width="9.140625" style="16"/>
    <col min="8677" max="8677" width="1.7109375" style="16" customWidth="1"/>
    <col min="8678" max="8678" width="33.42578125" style="16" customWidth="1"/>
    <col min="8679" max="8679" width="15.28515625" style="16" customWidth="1"/>
    <col min="8680" max="8680" width="1.140625" style="16" customWidth="1"/>
    <col min="8681" max="8688" width="12" style="16" customWidth="1"/>
    <col min="8689" max="8689" width="1.7109375" style="16" customWidth="1"/>
    <col min="8690" max="8691" width="9.140625" style="16"/>
    <col min="8692" max="8715" width="0" style="16" hidden="1" customWidth="1"/>
    <col min="8716" max="8932" width="9.140625" style="16"/>
    <col min="8933" max="8933" width="1.7109375" style="16" customWidth="1"/>
    <col min="8934" max="8934" width="33.42578125" style="16" customWidth="1"/>
    <col min="8935" max="8935" width="15.28515625" style="16" customWidth="1"/>
    <col min="8936" max="8936" width="1.140625" style="16" customWidth="1"/>
    <col min="8937" max="8944" width="12" style="16" customWidth="1"/>
    <col min="8945" max="8945" width="1.7109375" style="16" customWidth="1"/>
    <col min="8946" max="8947" width="9.140625" style="16"/>
    <col min="8948" max="8971" width="0" style="16" hidden="1" customWidth="1"/>
    <col min="8972" max="9188" width="9.140625" style="16"/>
    <col min="9189" max="9189" width="1.7109375" style="16" customWidth="1"/>
    <col min="9190" max="9190" width="33.42578125" style="16" customWidth="1"/>
    <col min="9191" max="9191" width="15.28515625" style="16" customWidth="1"/>
    <col min="9192" max="9192" width="1.140625" style="16" customWidth="1"/>
    <col min="9193" max="9200" width="12" style="16" customWidth="1"/>
    <col min="9201" max="9201" width="1.7109375" style="16" customWidth="1"/>
    <col min="9202" max="9203" width="9.140625" style="16"/>
    <col min="9204" max="9227" width="0" style="16" hidden="1" customWidth="1"/>
    <col min="9228" max="9444" width="9.140625" style="16"/>
    <col min="9445" max="9445" width="1.7109375" style="16" customWidth="1"/>
    <col min="9446" max="9446" width="33.42578125" style="16" customWidth="1"/>
    <col min="9447" max="9447" width="15.28515625" style="16" customWidth="1"/>
    <col min="9448" max="9448" width="1.140625" style="16" customWidth="1"/>
    <col min="9449" max="9456" width="12" style="16" customWidth="1"/>
    <col min="9457" max="9457" width="1.7109375" style="16" customWidth="1"/>
    <col min="9458" max="9459" width="9.140625" style="16"/>
    <col min="9460" max="9483" width="0" style="16" hidden="1" customWidth="1"/>
    <col min="9484" max="9700" width="9.140625" style="16"/>
    <col min="9701" max="9701" width="1.7109375" style="16" customWidth="1"/>
    <col min="9702" max="9702" width="33.42578125" style="16" customWidth="1"/>
    <col min="9703" max="9703" width="15.28515625" style="16" customWidth="1"/>
    <col min="9704" max="9704" width="1.140625" style="16" customWidth="1"/>
    <col min="9705" max="9712" width="12" style="16" customWidth="1"/>
    <col min="9713" max="9713" width="1.7109375" style="16" customWidth="1"/>
    <col min="9714" max="9715" width="9.140625" style="16"/>
    <col min="9716" max="9739" width="0" style="16" hidden="1" customWidth="1"/>
    <col min="9740" max="9956" width="9.140625" style="16"/>
    <col min="9957" max="9957" width="1.7109375" style="16" customWidth="1"/>
    <col min="9958" max="9958" width="33.42578125" style="16" customWidth="1"/>
    <col min="9959" max="9959" width="15.28515625" style="16" customWidth="1"/>
    <col min="9960" max="9960" width="1.140625" style="16" customWidth="1"/>
    <col min="9961" max="9968" width="12" style="16" customWidth="1"/>
    <col min="9969" max="9969" width="1.7109375" style="16" customWidth="1"/>
    <col min="9970" max="9971" width="9.140625" style="16"/>
    <col min="9972" max="9995" width="0" style="16" hidden="1" customWidth="1"/>
    <col min="9996" max="10212" width="9.140625" style="16"/>
    <col min="10213" max="10213" width="1.7109375" style="16" customWidth="1"/>
    <col min="10214" max="10214" width="33.42578125" style="16" customWidth="1"/>
    <col min="10215" max="10215" width="15.28515625" style="16" customWidth="1"/>
    <col min="10216" max="10216" width="1.140625" style="16" customWidth="1"/>
    <col min="10217" max="10224" width="12" style="16" customWidth="1"/>
    <col min="10225" max="10225" width="1.7109375" style="16" customWidth="1"/>
    <col min="10226" max="10227" width="9.140625" style="16"/>
    <col min="10228" max="10251" width="0" style="16" hidden="1" customWidth="1"/>
    <col min="10252" max="10468" width="9.140625" style="16"/>
    <col min="10469" max="10469" width="1.7109375" style="16" customWidth="1"/>
    <col min="10470" max="10470" width="33.42578125" style="16" customWidth="1"/>
    <col min="10471" max="10471" width="15.28515625" style="16" customWidth="1"/>
    <col min="10472" max="10472" width="1.140625" style="16" customWidth="1"/>
    <col min="10473" max="10480" width="12" style="16" customWidth="1"/>
    <col min="10481" max="10481" width="1.7109375" style="16" customWidth="1"/>
    <col min="10482" max="10483" width="9.140625" style="16"/>
    <col min="10484" max="10507" width="0" style="16" hidden="1" customWidth="1"/>
    <col min="10508" max="10724" width="9.140625" style="16"/>
    <col min="10725" max="10725" width="1.7109375" style="16" customWidth="1"/>
    <col min="10726" max="10726" width="33.42578125" style="16" customWidth="1"/>
    <col min="10727" max="10727" width="15.28515625" style="16" customWidth="1"/>
    <col min="10728" max="10728" width="1.140625" style="16" customWidth="1"/>
    <col min="10729" max="10736" width="12" style="16" customWidth="1"/>
    <col min="10737" max="10737" width="1.7109375" style="16" customWidth="1"/>
    <col min="10738" max="10739" width="9.140625" style="16"/>
    <col min="10740" max="10763" width="0" style="16" hidden="1" customWidth="1"/>
    <col min="10764" max="10980" width="9.140625" style="16"/>
    <col min="10981" max="10981" width="1.7109375" style="16" customWidth="1"/>
    <col min="10982" max="10982" width="33.42578125" style="16" customWidth="1"/>
    <col min="10983" max="10983" width="15.28515625" style="16" customWidth="1"/>
    <col min="10984" max="10984" width="1.140625" style="16" customWidth="1"/>
    <col min="10985" max="10992" width="12" style="16" customWidth="1"/>
    <col min="10993" max="10993" width="1.7109375" style="16" customWidth="1"/>
    <col min="10994" max="10995" width="9.140625" style="16"/>
    <col min="10996" max="11019" width="0" style="16" hidden="1" customWidth="1"/>
    <col min="11020" max="11236" width="9.140625" style="16"/>
    <col min="11237" max="11237" width="1.7109375" style="16" customWidth="1"/>
    <col min="11238" max="11238" width="33.42578125" style="16" customWidth="1"/>
    <col min="11239" max="11239" width="15.28515625" style="16" customWidth="1"/>
    <col min="11240" max="11240" width="1.140625" style="16" customWidth="1"/>
    <col min="11241" max="11248" width="12" style="16" customWidth="1"/>
    <col min="11249" max="11249" width="1.7109375" style="16" customWidth="1"/>
    <col min="11250" max="11251" width="9.140625" style="16"/>
    <col min="11252" max="11275" width="0" style="16" hidden="1" customWidth="1"/>
    <col min="11276" max="11492" width="9.140625" style="16"/>
    <col min="11493" max="11493" width="1.7109375" style="16" customWidth="1"/>
    <col min="11494" max="11494" width="33.42578125" style="16" customWidth="1"/>
    <col min="11495" max="11495" width="15.28515625" style="16" customWidth="1"/>
    <col min="11496" max="11496" width="1.140625" style="16" customWidth="1"/>
    <col min="11497" max="11504" width="12" style="16" customWidth="1"/>
    <col min="11505" max="11505" width="1.7109375" style="16" customWidth="1"/>
    <col min="11506" max="11507" width="9.140625" style="16"/>
    <col min="11508" max="11531" width="0" style="16" hidden="1" customWidth="1"/>
    <col min="11532" max="11748" width="9.140625" style="16"/>
    <col min="11749" max="11749" width="1.7109375" style="16" customWidth="1"/>
    <col min="11750" max="11750" width="33.42578125" style="16" customWidth="1"/>
    <col min="11751" max="11751" width="15.28515625" style="16" customWidth="1"/>
    <col min="11752" max="11752" width="1.140625" style="16" customWidth="1"/>
    <col min="11753" max="11760" width="12" style="16" customWidth="1"/>
    <col min="11761" max="11761" width="1.7109375" style="16" customWidth="1"/>
    <col min="11762" max="11763" width="9.140625" style="16"/>
    <col min="11764" max="11787" width="0" style="16" hidden="1" customWidth="1"/>
    <col min="11788" max="12004" width="9.140625" style="16"/>
    <col min="12005" max="12005" width="1.7109375" style="16" customWidth="1"/>
    <col min="12006" max="12006" width="33.42578125" style="16" customWidth="1"/>
    <col min="12007" max="12007" width="15.28515625" style="16" customWidth="1"/>
    <col min="12008" max="12008" width="1.140625" style="16" customWidth="1"/>
    <col min="12009" max="12016" width="12" style="16" customWidth="1"/>
    <col min="12017" max="12017" width="1.7109375" style="16" customWidth="1"/>
    <col min="12018" max="12019" width="9.140625" style="16"/>
    <col min="12020" max="12043" width="0" style="16" hidden="1" customWidth="1"/>
    <col min="12044" max="12260" width="9.140625" style="16"/>
    <col min="12261" max="12261" width="1.7109375" style="16" customWidth="1"/>
    <col min="12262" max="12262" width="33.42578125" style="16" customWidth="1"/>
    <col min="12263" max="12263" width="15.28515625" style="16" customWidth="1"/>
    <col min="12264" max="12264" width="1.140625" style="16" customWidth="1"/>
    <col min="12265" max="12272" width="12" style="16" customWidth="1"/>
    <col min="12273" max="12273" width="1.7109375" style="16" customWidth="1"/>
    <col min="12274" max="12275" width="9.140625" style="16"/>
    <col min="12276" max="12299" width="0" style="16" hidden="1" customWidth="1"/>
    <col min="12300" max="12516" width="9.140625" style="16"/>
    <col min="12517" max="12517" width="1.7109375" style="16" customWidth="1"/>
    <col min="12518" max="12518" width="33.42578125" style="16" customWidth="1"/>
    <col min="12519" max="12519" width="15.28515625" style="16" customWidth="1"/>
    <col min="12520" max="12520" width="1.140625" style="16" customWidth="1"/>
    <col min="12521" max="12528" width="12" style="16" customWidth="1"/>
    <col min="12529" max="12529" width="1.7109375" style="16" customWidth="1"/>
    <col min="12530" max="12531" width="9.140625" style="16"/>
    <col min="12532" max="12555" width="0" style="16" hidden="1" customWidth="1"/>
    <col min="12556" max="12772" width="9.140625" style="16"/>
    <col min="12773" max="12773" width="1.7109375" style="16" customWidth="1"/>
    <col min="12774" max="12774" width="33.42578125" style="16" customWidth="1"/>
    <col min="12775" max="12775" width="15.28515625" style="16" customWidth="1"/>
    <col min="12776" max="12776" width="1.140625" style="16" customWidth="1"/>
    <col min="12777" max="12784" width="12" style="16" customWidth="1"/>
    <col min="12785" max="12785" width="1.7109375" style="16" customWidth="1"/>
    <col min="12786" max="12787" width="9.140625" style="16"/>
    <col min="12788" max="12811" width="0" style="16" hidden="1" customWidth="1"/>
    <col min="12812" max="13028" width="9.140625" style="16"/>
    <col min="13029" max="13029" width="1.7109375" style="16" customWidth="1"/>
    <col min="13030" max="13030" width="33.42578125" style="16" customWidth="1"/>
    <col min="13031" max="13031" width="15.28515625" style="16" customWidth="1"/>
    <col min="13032" max="13032" width="1.140625" style="16" customWidth="1"/>
    <col min="13033" max="13040" width="12" style="16" customWidth="1"/>
    <col min="13041" max="13041" width="1.7109375" style="16" customWidth="1"/>
    <col min="13042" max="13043" width="9.140625" style="16"/>
    <col min="13044" max="13067" width="0" style="16" hidden="1" customWidth="1"/>
    <col min="13068" max="13284" width="9.140625" style="16"/>
    <col min="13285" max="13285" width="1.7109375" style="16" customWidth="1"/>
    <col min="13286" max="13286" width="33.42578125" style="16" customWidth="1"/>
    <col min="13287" max="13287" width="15.28515625" style="16" customWidth="1"/>
    <col min="13288" max="13288" width="1.140625" style="16" customWidth="1"/>
    <col min="13289" max="13296" width="12" style="16" customWidth="1"/>
    <col min="13297" max="13297" width="1.7109375" style="16" customWidth="1"/>
    <col min="13298" max="13299" width="9.140625" style="16"/>
    <col min="13300" max="13323" width="0" style="16" hidden="1" customWidth="1"/>
    <col min="13324" max="13540" width="9.140625" style="16"/>
    <col min="13541" max="13541" width="1.7109375" style="16" customWidth="1"/>
    <col min="13542" max="13542" width="33.42578125" style="16" customWidth="1"/>
    <col min="13543" max="13543" width="15.28515625" style="16" customWidth="1"/>
    <col min="13544" max="13544" width="1.140625" style="16" customWidth="1"/>
    <col min="13545" max="13552" width="12" style="16" customWidth="1"/>
    <col min="13553" max="13553" width="1.7109375" style="16" customWidth="1"/>
    <col min="13554" max="13555" width="9.140625" style="16"/>
    <col min="13556" max="13579" width="0" style="16" hidden="1" customWidth="1"/>
    <col min="13580" max="13796" width="9.140625" style="16"/>
    <col min="13797" max="13797" width="1.7109375" style="16" customWidth="1"/>
    <col min="13798" max="13798" width="33.42578125" style="16" customWidth="1"/>
    <col min="13799" max="13799" width="15.28515625" style="16" customWidth="1"/>
    <col min="13800" max="13800" width="1.140625" style="16" customWidth="1"/>
    <col min="13801" max="13808" width="12" style="16" customWidth="1"/>
    <col min="13809" max="13809" width="1.7109375" style="16" customWidth="1"/>
    <col min="13810" max="13811" width="9.140625" style="16"/>
    <col min="13812" max="13835" width="0" style="16" hidden="1" customWidth="1"/>
    <col min="13836" max="14052" width="9.140625" style="16"/>
    <col min="14053" max="14053" width="1.7109375" style="16" customWidth="1"/>
    <col min="14054" max="14054" width="33.42578125" style="16" customWidth="1"/>
    <col min="14055" max="14055" width="15.28515625" style="16" customWidth="1"/>
    <col min="14056" max="14056" width="1.140625" style="16" customWidth="1"/>
    <col min="14057" max="14064" width="12" style="16" customWidth="1"/>
    <col min="14065" max="14065" width="1.7109375" style="16" customWidth="1"/>
    <col min="14066" max="14067" width="9.140625" style="16"/>
    <col min="14068" max="14091" width="0" style="16" hidden="1" customWidth="1"/>
    <col min="14092" max="14308" width="9.140625" style="16"/>
    <col min="14309" max="14309" width="1.7109375" style="16" customWidth="1"/>
    <col min="14310" max="14310" width="33.42578125" style="16" customWidth="1"/>
    <col min="14311" max="14311" width="15.28515625" style="16" customWidth="1"/>
    <col min="14312" max="14312" width="1.140625" style="16" customWidth="1"/>
    <col min="14313" max="14320" width="12" style="16" customWidth="1"/>
    <col min="14321" max="14321" width="1.7109375" style="16" customWidth="1"/>
    <col min="14322" max="14323" width="9.140625" style="16"/>
    <col min="14324" max="14347" width="0" style="16" hidden="1" customWidth="1"/>
    <col min="14348" max="14564" width="9.140625" style="16"/>
    <col min="14565" max="14565" width="1.7109375" style="16" customWidth="1"/>
    <col min="14566" max="14566" width="33.42578125" style="16" customWidth="1"/>
    <col min="14567" max="14567" width="15.28515625" style="16" customWidth="1"/>
    <col min="14568" max="14568" width="1.140625" style="16" customWidth="1"/>
    <col min="14569" max="14576" width="12" style="16" customWidth="1"/>
    <col min="14577" max="14577" width="1.7109375" style="16" customWidth="1"/>
    <col min="14578" max="14579" width="9.140625" style="16"/>
    <col min="14580" max="14603" width="0" style="16" hidden="1" customWidth="1"/>
    <col min="14604" max="14820" width="9.140625" style="16"/>
    <col min="14821" max="14821" width="1.7109375" style="16" customWidth="1"/>
    <col min="14822" max="14822" width="33.42578125" style="16" customWidth="1"/>
    <col min="14823" max="14823" width="15.28515625" style="16" customWidth="1"/>
    <col min="14824" max="14824" width="1.140625" style="16" customWidth="1"/>
    <col min="14825" max="14832" width="12" style="16" customWidth="1"/>
    <col min="14833" max="14833" width="1.7109375" style="16" customWidth="1"/>
    <col min="14834" max="14835" width="9.140625" style="16"/>
    <col min="14836" max="14859" width="0" style="16" hidden="1" customWidth="1"/>
    <col min="14860" max="15076" width="9.140625" style="16"/>
    <col min="15077" max="15077" width="1.7109375" style="16" customWidth="1"/>
    <col min="15078" max="15078" width="33.42578125" style="16" customWidth="1"/>
    <col min="15079" max="15079" width="15.28515625" style="16" customWidth="1"/>
    <col min="15080" max="15080" width="1.140625" style="16" customWidth="1"/>
    <col min="15081" max="15088" width="12" style="16" customWidth="1"/>
    <col min="15089" max="15089" width="1.7109375" style="16" customWidth="1"/>
    <col min="15090" max="15091" width="9.140625" style="16"/>
    <col min="15092" max="15115" width="0" style="16" hidden="1" customWidth="1"/>
    <col min="15116" max="15332" width="9.140625" style="16"/>
    <col min="15333" max="15333" width="1.7109375" style="16" customWidth="1"/>
    <col min="15334" max="15334" width="33.42578125" style="16" customWidth="1"/>
    <col min="15335" max="15335" width="15.28515625" style="16" customWidth="1"/>
    <col min="15336" max="15336" width="1.140625" style="16" customWidth="1"/>
    <col min="15337" max="15344" width="12" style="16" customWidth="1"/>
    <col min="15345" max="15345" width="1.7109375" style="16" customWidth="1"/>
    <col min="15346" max="15347" width="9.140625" style="16"/>
    <col min="15348" max="15371" width="0" style="16" hidden="1" customWidth="1"/>
    <col min="15372" max="15588" width="9.140625" style="16"/>
    <col min="15589" max="15589" width="1.7109375" style="16" customWidth="1"/>
    <col min="15590" max="15590" width="33.42578125" style="16" customWidth="1"/>
    <col min="15591" max="15591" width="15.28515625" style="16" customWidth="1"/>
    <col min="15592" max="15592" width="1.140625" style="16" customWidth="1"/>
    <col min="15593" max="15600" width="12" style="16" customWidth="1"/>
    <col min="15601" max="15601" width="1.7109375" style="16" customWidth="1"/>
    <col min="15602" max="15603" width="9.140625" style="16"/>
    <col min="15604" max="15627" width="0" style="16" hidden="1" customWidth="1"/>
    <col min="15628" max="15844" width="9.140625" style="16"/>
    <col min="15845" max="15845" width="1.7109375" style="16" customWidth="1"/>
    <col min="15846" max="15846" width="33.42578125" style="16" customWidth="1"/>
    <col min="15847" max="15847" width="15.28515625" style="16" customWidth="1"/>
    <col min="15848" max="15848" width="1.140625" style="16" customWidth="1"/>
    <col min="15849" max="15856" width="12" style="16" customWidth="1"/>
    <col min="15857" max="15857" width="1.7109375" style="16" customWidth="1"/>
    <col min="15858" max="15859" width="9.140625" style="16"/>
    <col min="15860" max="15883" width="0" style="16" hidden="1" customWidth="1"/>
    <col min="15884" max="16100" width="9.140625" style="16"/>
    <col min="16101" max="16101" width="1.7109375" style="16" customWidth="1"/>
    <col min="16102" max="16102" width="33.42578125" style="16" customWidth="1"/>
    <col min="16103" max="16103" width="15.28515625" style="16" customWidth="1"/>
    <col min="16104" max="16104" width="1.140625" style="16" customWidth="1"/>
    <col min="16105" max="16112" width="12" style="16" customWidth="1"/>
    <col min="16113" max="16113" width="1.7109375" style="16" customWidth="1"/>
    <col min="16114" max="16115" width="9.140625" style="16"/>
    <col min="16116" max="16139" width="0" style="16" hidden="1" customWidth="1"/>
    <col min="16140" max="16384" width="9.140625" style="16"/>
  </cols>
  <sheetData>
    <row r="1" spans="2:15" s="15" customFormat="1" ht="25.5" customHeight="1">
      <c r="B1" s="77"/>
      <c r="C1" s="78" t="s">
        <v>169</v>
      </c>
      <c r="D1" s="79"/>
      <c r="E1" s="80"/>
      <c r="F1" s="134"/>
      <c r="G1" s="80"/>
      <c r="H1" s="80"/>
      <c r="I1" s="80"/>
      <c r="J1" s="80"/>
      <c r="K1" s="80"/>
      <c r="L1" s="80"/>
      <c r="M1" s="80"/>
      <c r="N1" s="166"/>
      <c r="O1" s="14"/>
    </row>
    <row r="2" spans="2:15" s="23" customFormat="1" ht="15">
      <c r="B2" s="22"/>
      <c r="C2" s="17"/>
      <c r="D2" s="17"/>
      <c r="E2" s="81"/>
      <c r="F2" s="2"/>
      <c r="G2" s="18"/>
      <c r="H2" s="17"/>
      <c r="I2" s="19"/>
      <c r="J2" s="19"/>
      <c r="K2" s="19"/>
      <c r="L2" s="19"/>
      <c r="M2" s="17"/>
      <c r="N2" s="17"/>
    </row>
    <row r="3" spans="2:15" s="23" customFormat="1" ht="15">
      <c r="B3" s="22"/>
      <c r="C3" s="82" t="str">
        <f>'GTO Multi Year MAR'!C3</f>
        <v>Date</v>
      </c>
      <c r="D3" s="174">
        <f>'GTO Multi Year MAR'!D3</f>
        <v>42278</v>
      </c>
      <c r="E3" s="81"/>
      <c r="F3" s="143"/>
      <c r="G3" s="21"/>
      <c r="H3" s="17"/>
      <c r="I3" s="19"/>
      <c r="J3" s="19"/>
      <c r="K3" s="19"/>
      <c r="L3" s="19"/>
      <c r="M3" s="17"/>
      <c r="N3" s="17"/>
    </row>
    <row r="4" spans="2:15" s="22" customFormat="1">
      <c r="C4" s="16"/>
      <c r="D4" s="16"/>
      <c r="E4" s="21"/>
      <c r="F4" s="142"/>
      <c r="G4" s="16"/>
      <c r="H4" s="16"/>
      <c r="I4" s="24"/>
      <c r="J4" s="24"/>
      <c r="K4" s="24"/>
      <c r="L4" s="24"/>
      <c r="M4" s="16"/>
      <c r="N4" s="16"/>
    </row>
    <row r="5" spans="2:15" s="22" customFormat="1">
      <c r="C5" s="16"/>
      <c r="D5" s="16"/>
      <c r="E5" s="21"/>
      <c r="F5" s="142"/>
      <c r="G5" s="16"/>
      <c r="H5" s="16"/>
      <c r="I5" s="24"/>
      <c r="J5" s="24"/>
      <c r="K5" s="24"/>
      <c r="L5" s="24"/>
      <c r="M5" s="16"/>
      <c r="N5" s="16"/>
    </row>
    <row r="6" spans="2:15" ht="15">
      <c r="C6" s="26"/>
      <c r="D6" s="27" t="s">
        <v>41</v>
      </c>
      <c r="E6" s="83"/>
      <c r="F6" s="76"/>
      <c r="G6" s="181"/>
      <c r="H6" s="181"/>
      <c r="I6" s="181"/>
      <c r="J6" s="181"/>
      <c r="K6" s="181"/>
      <c r="L6" s="181"/>
      <c r="M6" s="181"/>
      <c r="N6" s="182"/>
    </row>
    <row r="7" spans="2:15" s="28" customFormat="1" ht="30">
      <c r="B7" s="85"/>
      <c r="C7" s="185" t="s">
        <v>203</v>
      </c>
      <c r="D7" s="29"/>
      <c r="E7" s="29"/>
      <c r="F7" s="135" t="s">
        <v>42</v>
      </c>
      <c r="G7" s="30" t="s">
        <v>168</v>
      </c>
      <c r="H7" s="30" t="s">
        <v>168</v>
      </c>
      <c r="I7" s="30" t="s">
        <v>179</v>
      </c>
      <c r="J7" s="30" t="s">
        <v>201</v>
      </c>
      <c r="K7" s="30" t="s">
        <v>201</v>
      </c>
      <c r="L7" s="30" t="s">
        <v>201</v>
      </c>
      <c r="M7" s="30" t="s">
        <v>201</v>
      </c>
      <c r="N7" s="173" t="s">
        <v>201</v>
      </c>
    </row>
    <row r="8" spans="2:15" ht="15">
      <c r="C8" s="31"/>
      <c r="D8" s="24"/>
      <c r="E8" s="86"/>
      <c r="F8" s="4"/>
      <c r="G8" s="171" t="s">
        <v>2</v>
      </c>
      <c r="H8" s="171" t="s">
        <v>3</v>
      </c>
      <c r="I8" s="171" t="s">
        <v>4</v>
      </c>
      <c r="J8" s="171" t="s">
        <v>5</v>
      </c>
      <c r="K8" s="171" t="s">
        <v>6</v>
      </c>
      <c r="L8" s="171" t="s">
        <v>7</v>
      </c>
      <c r="M8" s="171" t="s">
        <v>8</v>
      </c>
      <c r="N8" s="172" t="s">
        <v>9</v>
      </c>
    </row>
    <row r="9" spans="2:15">
      <c r="C9" s="31"/>
      <c r="D9" s="24"/>
      <c r="E9" s="86"/>
      <c r="F9" s="4"/>
      <c r="G9" s="169" t="s">
        <v>10</v>
      </c>
      <c r="H9" s="169" t="s">
        <v>11</v>
      </c>
      <c r="I9" s="169" t="s">
        <v>12</v>
      </c>
      <c r="J9" s="169" t="s">
        <v>13</v>
      </c>
      <c r="K9" s="169" t="s">
        <v>14</v>
      </c>
      <c r="L9" s="169" t="s">
        <v>15</v>
      </c>
      <c r="M9" s="169" t="s">
        <v>16</v>
      </c>
      <c r="N9" s="170" t="s">
        <v>17</v>
      </c>
    </row>
    <row r="10" spans="2:15" ht="15">
      <c r="C10" s="31"/>
      <c r="D10" s="24"/>
      <c r="E10" s="86"/>
      <c r="F10" s="4"/>
      <c r="G10" s="32"/>
      <c r="H10" s="32"/>
      <c r="I10" s="32"/>
      <c r="J10" s="32"/>
      <c r="K10" s="32"/>
      <c r="L10" s="32"/>
      <c r="M10" s="32"/>
      <c r="N10" s="111"/>
    </row>
    <row r="11" spans="2:15">
      <c r="C11" s="33" t="s">
        <v>19</v>
      </c>
      <c r="D11" s="34"/>
      <c r="E11" s="87"/>
      <c r="F11" s="136"/>
      <c r="G11" s="34"/>
      <c r="H11" s="34"/>
      <c r="I11" s="34"/>
      <c r="J11" s="34"/>
      <c r="K11" s="34"/>
      <c r="L11" s="34"/>
      <c r="M11" s="34"/>
      <c r="N11" s="112"/>
    </row>
    <row r="12" spans="2:15">
      <c r="B12" s="22">
        <v>1</v>
      </c>
      <c r="C12" s="31" t="str">
        <f>'GTO Multi Year MAR'!C13</f>
        <v>Forecast RPI Factor</v>
      </c>
      <c r="D12" s="24" t="s">
        <v>20</v>
      </c>
      <c r="E12" s="86"/>
      <c r="F12" s="4"/>
      <c r="G12" s="88">
        <v>1.1630161697108459</v>
      </c>
      <c r="H12" s="88">
        <v>1.2050000000000001</v>
      </c>
      <c r="I12" s="88">
        <v>1.2270000000000001</v>
      </c>
      <c r="J12" s="88">
        <v>1.2350000000000001</v>
      </c>
      <c r="K12" s="88">
        <v>1.2729999999999999</v>
      </c>
      <c r="L12" s="88">
        <v>1.3149999999999999</v>
      </c>
      <c r="M12" s="88">
        <v>1.357</v>
      </c>
      <c r="N12" s="146">
        <v>1.3959999999999999</v>
      </c>
    </row>
    <row r="13" spans="2:15">
      <c r="B13" s="22">
        <v>2</v>
      </c>
      <c r="C13" s="31" t="str">
        <f>'GTO Multi Year MAR'!C14</f>
        <v>RPI Actual</v>
      </c>
      <c r="D13" s="24" t="s">
        <v>21</v>
      </c>
      <c r="E13" s="86"/>
      <c r="F13" s="4"/>
      <c r="G13" s="88">
        <v>1.167</v>
      </c>
      <c r="H13" s="88">
        <v>1.19</v>
      </c>
      <c r="I13" s="88">
        <v>1.2050000000000001</v>
      </c>
      <c r="J13" s="88">
        <v>1.2350000000000001</v>
      </c>
      <c r="K13" s="88">
        <v>1.2729999999999999</v>
      </c>
      <c r="L13" s="88">
        <v>1.3149999999999999</v>
      </c>
      <c r="M13" s="88">
        <v>1.357</v>
      </c>
      <c r="N13" s="146">
        <v>1.3959999999999999</v>
      </c>
    </row>
    <row r="14" spans="2:15" ht="6.75" customHeight="1">
      <c r="C14" s="31"/>
      <c r="D14" s="24"/>
      <c r="E14" s="86"/>
      <c r="F14" s="4"/>
      <c r="G14" s="89"/>
      <c r="H14" s="89"/>
      <c r="I14" s="89"/>
      <c r="J14" s="89"/>
      <c r="K14" s="89"/>
      <c r="L14" s="89"/>
      <c r="M14" s="89"/>
      <c r="N14" s="147"/>
    </row>
    <row r="15" spans="2:15" ht="15">
      <c r="C15" s="37" t="s">
        <v>89</v>
      </c>
      <c r="D15" s="45"/>
      <c r="E15" s="87"/>
      <c r="F15" s="137"/>
      <c r="G15" s="168" t="s">
        <v>18</v>
      </c>
      <c r="H15" s="168" t="s">
        <v>18</v>
      </c>
      <c r="I15" s="168" t="s">
        <v>18</v>
      </c>
      <c r="J15" s="168" t="s">
        <v>18</v>
      </c>
      <c r="K15" s="168" t="s">
        <v>18</v>
      </c>
      <c r="L15" s="168" t="s">
        <v>18</v>
      </c>
      <c r="M15" s="168" t="s">
        <v>18</v>
      </c>
      <c r="N15" s="168" t="s">
        <v>18</v>
      </c>
      <c r="O15" s="31"/>
    </row>
    <row r="16" spans="2:15">
      <c r="B16" s="22">
        <v>3</v>
      </c>
      <c r="C16" s="31" t="s">
        <v>98</v>
      </c>
      <c r="D16" s="24" t="s">
        <v>49</v>
      </c>
      <c r="E16" s="86"/>
      <c r="F16" s="138" t="s">
        <v>93</v>
      </c>
      <c r="G16" s="176">
        <v>66.894000000000005</v>
      </c>
      <c r="H16" s="176">
        <v>67.429000000000002</v>
      </c>
      <c r="I16" s="176">
        <v>68.826999999999998</v>
      </c>
      <c r="J16" s="176">
        <v>72.793000000000006</v>
      </c>
      <c r="K16" s="176">
        <v>73.599999999999994</v>
      </c>
      <c r="L16" s="176">
        <v>72.683000000000007</v>
      </c>
      <c r="M16" s="176">
        <v>74.766999999999996</v>
      </c>
      <c r="N16" s="177">
        <v>73.855000000000004</v>
      </c>
    </row>
    <row r="17" spans="2:14">
      <c r="B17" s="22">
        <v>4</v>
      </c>
      <c r="C17" s="31" t="s">
        <v>63</v>
      </c>
      <c r="D17" s="24" t="s">
        <v>50</v>
      </c>
      <c r="E17" s="86"/>
      <c r="F17" s="138" t="s">
        <v>93</v>
      </c>
      <c r="G17" s="90">
        <v>94.224999999999994</v>
      </c>
      <c r="H17" s="90">
        <v>87.484999999999999</v>
      </c>
      <c r="I17" s="90">
        <v>79.322999999999993</v>
      </c>
      <c r="J17" s="90">
        <v>58.722999999999999</v>
      </c>
      <c r="K17" s="90">
        <v>3.3000000000000002E-2</v>
      </c>
      <c r="L17" s="90">
        <v>3.3000000000000002E-2</v>
      </c>
      <c r="M17" s="90">
        <v>0</v>
      </c>
      <c r="N17" s="148">
        <v>0</v>
      </c>
    </row>
    <row r="18" spans="2:14">
      <c r="B18" s="22">
        <v>5</v>
      </c>
      <c r="C18" s="31" t="s">
        <v>47</v>
      </c>
      <c r="D18" s="24" t="s">
        <v>51</v>
      </c>
      <c r="E18" s="86"/>
      <c r="F18" s="138" t="s">
        <v>93</v>
      </c>
      <c r="G18" s="90">
        <v>0</v>
      </c>
      <c r="H18" s="90">
        <v>-0.7</v>
      </c>
      <c r="I18" s="90">
        <v>-13.799999999999999</v>
      </c>
      <c r="J18" s="90">
        <v>1.0471542832417244</v>
      </c>
      <c r="K18" s="90">
        <v>4.1788130780762218</v>
      </c>
      <c r="L18" s="90">
        <v>4.3835681077115858</v>
      </c>
      <c r="M18" s="90">
        <v>5.4565565776574045</v>
      </c>
      <c r="N18" s="148">
        <v>8.9827568055134837</v>
      </c>
    </row>
    <row r="19" spans="2:14">
      <c r="B19" s="22">
        <v>6</v>
      </c>
      <c r="C19" s="31" t="s">
        <v>85</v>
      </c>
      <c r="D19" s="24" t="s">
        <v>52</v>
      </c>
      <c r="E19" s="86" t="s">
        <v>25</v>
      </c>
      <c r="F19" s="138" t="s">
        <v>93</v>
      </c>
      <c r="G19" s="90">
        <v>0</v>
      </c>
      <c r="H19" s="90">
        <v>-6.2793840429874959E-2</v>
      </c>
      <c r="I19" s="90">
        <v>0.75088642252785065</v>
      </c>
      <c r="J19" s="90">
        <v>-2.564363596923855</v>
      </c>
      <c r="K19" s="90">
        <v>-2.9228881479807476</v>
      </c>
      <c r="L19" s="90">
        <v>0</v>
      </c>
      <c r="M19" s="90">
        <v>0</v>
      </c>
      <c r="N19" s="148">
        <v>0</v>
      </c>
    </row>
    <row r="20" spans="2:14" s="17" customFormat="1" ht="15">
      <c r="B20" s="22"/>
      <c r="C20" s="39"/>
      <c r="D20" s="19" t="s">
        <v>26</v>
      </c>
      <c r="E20" s="92"/>
      <c r="F20" s="4" t="s">
        <v>44</v>
      </c>
      <c r="G20" s="93">
        <f>SUM(G16:G19)*G12</f>
        <v>187.38400224764177</v>
      </c>
      <c r="H20" s="93">
        <f t="shared" ref="H20:N20" si="0">SUM(H16:H19)*H12</f>
        <v>185.75220342228204</v>
      </c>
      <c r="I20" s="93">
        <f t="shared" si="0"/>
        <v>165.76878764044164</v>
      </c>
      <c r="J20" s="93">
        <f t="shared" si="0"/>
        <v>160.5485064976026</v>
      </c>
      <c r="K20" s="93">
        <f t="shared" si="0"/>
        <v>95.33360143601152</v>
      </c>
      <c r="L20" s="93">
        <f t="shared" si="0"/>
        <v>101.38593206164073</v>
      </c>
      <c r="M20" s="93">
        <f t="shared" si="0"/>
        <v>108.86336627588109</v>
      </c>
      <c r="N20" s="149">
        <f t="shared" si="0"/>
        <v>115.64150850049683</v>
      </c>
    </row>
    <row r="21" spans="2:14" ht="9" customHeight="1">
      <c r="C21" s="31"/>
      <c r="D21" s="24"/>
      <c r="E21" s="86"/>
      <c r="F21" s="4"/>
      <c r="G21" s="94"/>
      <c r="H21" s="94"/>
      <c r="I21" s="94"/>
      <c r="J21" s="94"/>
      <c r="K21" s="94"/>
      <c r="L21" s="94"/>
      <c r="M21" s="94"/>
      <c r="N21" s="150"/>
    </row>
    <row r="22" spans="2:14" ht="15">
      <c r="C22" s="37" t="s">
        <v>104</v>
      </c>
      <c r="D22" s="45"/>
      <c r="E22" s="87"/>
      <c r="F22" s="136"/>
      <c r="G22" s="95"/>
      <c r="H22" s="95"/>
      <c r="I22" s="95"/>
      <c r="J22" s="95"/>
      <c r="K22" s="95"/>
      <c r="L22" s="95"/>
      <c r="M22" s="95"/>
      <c r="N22" s="151"/>
    </row>
    <row r="23" spans="2:14">
      <c r="B23" s="22">
        <v>7</v>
      </c>
      <c r="C23" s="31" t="s">
        <v>64</v>
      </c>
      <c r="D23" s="24" t="s">
        <v>53</v>
      </c>
      <c r="E23" s="86"/>
      <c r="F23" s="4" t="s">
        <v>93</v>
      </c>
      <c r="G23" s="176">
        <v>26</v>
      </c>
      <c r="H23" s="176">
        <v>26</v>
      </c>
      <c r="I23" s="176">
        <v>26</v>
      </c>
      <c r="J23" s="176">
        <v>25.999999999999996</v>
      </c>
      <c r="K23" s="176">
        <v>26</v>
      </c>
      <c r="L23" s="176">
        <v>26</v>
      </c>
      <c r="M23" s="176">
        <v>25.999999999999996</v>
      </c>
      <c r="N23" s="177">
        <v>26</v>
      </c>
    </row>
    <row r="24" spans="2:14">
      <c r="B24" s="22">
        <v>8</v>
      </c>
      <c r="C24" s="31" t="s">
        <v>99</v>
      </c>
      <c r="D24" s="24" t="s">
        <v>54</v>
      </c>
      <c r="E24" s="86"/>
      <c r="F24" s="4" t="s">
        <v>93</v>
      </c>
      <c r="G24" s="90">
        <v>0</v>
      </c>
      <c r="H24" s="90">
        <v>0</v>
      </c>
      <c r="I24" s="90">
        <v>11.778770100173967</v>
      </c>
      <c r="J24" s="90">
        <v>10.536865426253412</v>
      </c>
      <c r="K24" s="90">
        <v>0</v>
      </c>
      <c r="L24" s="90">
        <v>0</v>
      </c>
      <c r="M24" s="90">
        <v>0</v>
      </c>
      <c r="N24" s="148">
        <v>0</v>
      </c>
    </row>
    <row r="25" spans="2:14">
      <c r="B25" s="22">
        <v>9</v>
      </c>
      <c r="C25" s="31" t="s">
        <v>100</v>
      </c>
      <c r="D25" s="24" t="s">
        <v>55</v>
      </c>
      <c r="E25" s="86"/>
      <c r="F25" s="4" t="s">
        <v>93</v>
      </c>
      <c r="G25" s="90">
        <v>0</v>
      </c>
      <c r="H25" s="90">
        <v>0</v>
      </c>
      <c r="I25" s="90">
        <v>-28.069035963921912</v>
      </c>
      <c r="J25" s="90">
        <v>-28.095872432379199</v>
      </c>
      <c r="K25" s="90">
        <v>0</v>
      </c>
      <c r="L25" s="90">
        <v>0</v>
      </c>
      <c r="M25" s="90">
        <v>0</v>
      </c>
      <c r="N25" s="148">
        <v>0</v>
      </c>
    </row>
    <row r="26" spans="2:14" s="17" customFormat="1" ht="15">
      <c r="B26" s="22"/>
      <c r="C26" s="39"/>
      <c r="D26" s="19" t="s">
        <v>56</v>
      </c>
      <c r="E26" s="92"/>
      <c r="F26" s="4" t="s">
        <v>44</v>
      </c>
      <c r="G26" s="93">
        <f t="shared" ref="G26:N26" si="1">SUM(G23:G25)*G12</f>
        <v>30.238420412481993</v>
      </c>
      <c r="H26" s="93">
        <f t="shared" si="1"/>
        <v>31.330000000000002</v>
      </c>
      <c r="I26" s="93">
        <f>SUM(I23:I25)*I12</f>
        <v>11.913843785181269</v>
      </c>
      <c r="J26" s="93">
        <f t="shared" si="1"/>
        <v>10.424626347434646</v>
      </c>
      <c r="K26" s="93">
        <f t="shared" si="1"/>
        <v>33.097999999999999</v>
      </c>
      <c r="L26" s="93">
        <f t="shared" si="1"/>
        <v>34.19</v>
      </c>
      <c r="M26" s="93">
        <f t="shared" si="1"/>
        <v>35.281999999999996</v>
      </c>
      <c r="N26" s="149">
        <f t="shared" si="1"/>
        <v>36.295999999999999</v>
      </c>
    </row>
    <row r="27" spans="2:14" ht="8.25" customHeight="1">
      <c r="C27" s="31"/>
      <c r="D27" s="24"/>
      <c r="E27" s="86"/>
      <c r="F27" s="4"/>
      <c r="G27" s="94"/>
      <c r="H27" s="94"/>
      <c r="I27" s="94"/>
      <c r="J27" s="94"/>
      <c r="K27" s="94"/>
      <c r="L27" s="94"/>
      <c r="M27" s="94"/>
      <c r="N27" s="150"/>
    </row>
    <row r="28" spans="2:14" ht="15">
      <c r="C28" s="96" t="s">
        <v>103</v>
      </c>
      <c r="D28" s="97"/>
      <c r="E28" s="87"/>
      <c r="F28" s="136"/>
      <c r="G28" s="95"/>
      <c r="H28" s="95"/>
      <c r="I28" s="95"/>
      <c r="J28" s="95"/>
      <c r="K28" s="95"/>
      <c r="L28" s="95"/>
      <c r="M28" s="95"/>
      <c r="N28" s="151"/>
    </row>
    <row r="29" spans="2:14">
      <c r="B29" s="22">
        <v>10</v>
      </c>
      <c r="C29" s="31" t="s">
        <v>65</v>
      </c>
      <c r="D29" s="24" t="s">
        <v>57</v>
      </c>
      <c r="E29" s="86"/>
      <c r="F29" s="4" t="s">
        <v>93</v>
      </c>
      <c r="G29" s="176">
        <v>7.23</v>
      </c>
      <c r="H29" s="176">
        <v>7.23</v>
      </c>
      <c r="I29" s="176">
        <v>7.23</v>
      </c>
      <c r="J29" s="176">
        <v>7.2300000000000013</v>
      </c>
      <c r="K29" s="176">
        <v>7.23</v>
      </c>
      <c r="L29" s="176">
        <v>3.62</v>
      </c>
      <c r="M29" s="176">
        <v>0</v>
      </c>
      <c r="N29" s="177">
        <v>0</v>
      </c>
    </row>
    <row r="30" spans="2:14">
      <c r="B30" s="22">
        <v>11</v>
      </c>
      <c r="C30" s="31" t="s">
        <v>101</v>
      </c>
      <c r="D30" s="24" t="s">
        <v>58</v>
      </c>
      <c r="E30" s="86"/>
      <c r="F30" s="4" t="s">
        <v>93</v>
      </c>
      <c r="G30" s="91">
        <v>0</v>
      </c>
      <c r="H30" s="91">
        <v>0</v>
      </c>
      <c r="I30" s="91">
        <v>3.4773937937212103</v>
      </c>
      <c r="J30" s="91">
        <v>3.4820829294356255</v>
      </c>
      <c r="K30" s="91">
        <v>0</v>
      </c>
      <c r="L30" s="91">
        <v>-4.2650452947851083E-16</v>
      </c>
      <c r="M30" s="91">
        <v>0</v>
      </c>
      <c r="N30" s="152">
        <v>0</v>
      </c>
    </row>
    <row r="31" spans="2:14">
      <c r="B31" s="22">
        <v>12</v>
      </c>
      <c r="C31" s="31" t="s">
        <v>102</v>
      </c>
      <c r="D31" s="24" t="s">
        <v>59</v>
      </c>
      <c r="E31" s="86"/>
      <c r="F31" s="4" t="s">
        <v>93</v>
      </c>
      <c r="G31" s="91">
        <v>0</v>
      </c>
      <c r="H31" s="91">
        <v>0</v>
      </c>
      <c r="I31" s="91">
        <v>-7.8390301932398776</v>
      </c>
      <c r="J31" s="91">
        <v>-7.8496008328124995</v>
      </c>
      <c r="K31" s="91">
        <v>0</v>
      </c>
      <c r="L31" s="91">
        <v>0</v>
      </c>
      <c r="M31" s="91">
        <v>0</v>
      </c>
      <c r="N31" s="152">
        <v>0</v>
      </c>
    </row>
    <row r="32" spans="2:14" s="17" customFormat="1" ht="15">
      <c r="B32" s="22"/>
      <c r="C32" s="39"/>
      <c r="D32" s="19" t="s">
        <v>35</v>
      </c>
      <c r="E32" s="92"/>
      <c r="F32" s="4" t="s">
        <v>44</v>
      </c>
      <c r="G32" s="98">
        <f t="shared" ref="G32:N32" si="2">SUM(G29:G31)*G12</f>
        <v>8.4086069070094158</v>
      </c>
      <c r="H32" s="98">
        <f t="shared" si="2"/>
        <v>8.7121500000000012</v>
      </c>
      <c r="I32" s="98">
        <f>SUM(I29:I31)*I12</f>
        <v>3.5194821377905967</v>
      </c>
      <c r="J32" s="98">
        <f t="shared" si="2"/>
        <v>3.5351653893295634</v>
      </c>
      <c r="K32" s="98">
        <f t="shared" si="2"/>
        <v>9.2037899999999997</v>
      </c>
      <c r="L32" s="98">
        <f t="shared" si="2"/>
        <v>4.7602999999999991</v>
      </c>
      <c r="M32" s="98">
        <f t="shared" si="2"/>
        <v>0</v>
      </c>
      <c r="N32" s="153">
        <f t="shared" si="2"/>
        <v>0</v>
      </c>
    </row>
    <row r="33" spans="2:14" ht="6" customHeight="1">
      <c r="C33" s="31"/>
      <c r="D33" s="24"/>
      <c r="E33" s="86"/>
      <c r="F33" s="4"/>
      <c r="G33" s="94"/>
      <c r="H33" s="94"/>
      <c r="I33" s="94"/>
      <c r="J33" s="94"/>
      <c r="K33" s="94"/>
      <c r="L33" s="94"/>
      <c r="M33" s="94"/>
      <c r="N33" s="150"/>
    </row>
    <row r="34" spans="2:14" s="17" customFormat="1" ht="15">
      <c r="B34" s="22"/>
      <c r="C34" s="37" t="s">
        <v>60</v>
      </c>
      <c r="D34" s="45"/>
      <c r="E34" s="99"/>
      <c r="F34" s="139"/>
      <c r="G34" s="95"/>
      <c r="H34" s="95"/>
      <c r="I34" s="95"/>
      <c r="J34" s="95"/>
      <c r="K34" s="95"/>
      <c r="L34" s="95"/>
      <c r="M34" s="95"/>
      <c r="N34" s="151"/>
    </row>
    <row r="35" spans="2:14" s="17" customFormat="1" ht="15">
      <c r="B35" s="22">
        <v>13</v>
      </c>
      <c r="C35" s="31" t="s">
        <v>106</v>
      </c>
      <c r="D35" s="24" t="s">
        <v>60</v>
      </c>
      <c r="E35" s="86"/>
      <c r="F35" s="144" t="s">
        <v>44</v>
      </c>
      <c r="G35" s="90">
        <v>9.0715959047147798</v>
      </c>
      <c r="H35" s="90">
        <v>0</v>
      </c>
      <c r="I35" s="90">
        <v>0</v>
      </c>
      <c r="J35" s="90">
        <v>0</v>
      </c>
      <c r="K35" s="90">
        <v>0</v>
      </c>
      <c r="L35" s="90">
        <v>0</v>
      </c>
      <c r="M35" s="90">
        <v>0</v>
      </c>
      <c r="N35" s="148">
        <v>0</v>
      </c>
    </row>
    <row r="36" spans="2:14" s="17" customFormat="1" ht="15">
      <c r="B36" s="22"/>
      <c r="C36" s="39"/>
      <c r="D36" s="19" t="s">
        <v>60</v>
      </c>
      <c r="E36" s="92"/>
      <c r="F36" s="133"/>
      <c r="G36" s="93">
        <f t="shared" ref="G36:N36" si="3">SUM(G35)</f>
        <v>9.0715959047147798</v>
      </c>
      <c r="H36" s="93">
        <f t="shared" si="3"/>
        <v>0</v>
      </c>
      <c r="I36" s="93">
        <f t="shared" si="3"/>
        <v>0</v>
      </c>
      <c r="J36" s="93">
        <f t="shared" si="3"/>
        <v>0</v>
      </c>
      <c r="K36" s="93">
        <f t="shared" si="3"/>
        <v>0</v>
      </c>
      <c r="L36" s="93">
        <f t="shared" si="3"/>
        <v>0</v>
      </c>
      <c r="M36" s="93">
        <f t="shared" si="3"/>
        <v>0</v>
      </c>
      <c r="N36" s="149">
        <f t="shared" si="3"/>
        <v>0</v>
      </c>
    </row>
    <row r="37" spans="2:14" ht="5.25" customHeight="1">
      <c r="C37" s="31"/>
      <c r="D37" s="24"/>
      <c r="E37" s="86"/>
      <c r="F37" s="4"/>
      <c r="G37" s="94"/>
      <c r="H37" s="94"/>
      <c r="I37" s="94"/>
      <c r="J37" s="94"/>
      <c r="K37" s="94"/>
      <c r="L37" s="94"/>
      <c r="M37" s="94"/>
      <c r="N37" s="150"/>
    </row>
    <row r="38" spans="2:14" s="17" customFormat="1" ht="15">
      <c r="B38" s="22"/>
      <c r="C38" s="100" t="s">
        <v>61</v>
      </c>
      <c r="D38" s="101"/>
      <c r="E38" s="87"/>
      <c r="F38" s="136"/>
      <c r="G38" s="95"/>
      <c r="H38" s="95"/>
      <c r="I38" s="95"/>
      <c r="J38" s="95"/>
      <c r="K38" s="95"/>
      <c r="L38" s="95"/>
      <c r="M38" s="95"/>
      <c r="N38" s="151"/>
    </row>
    <row r="39" spans="2:14" s="17" customFormat="1" ht="15">
      <c r="B39" s="22">
        <v>14</v>
      </c>
      <c r="C39" s="31" t="s">
        <v>61</v>
      </c>
      <c r="D39" s="24" t="s">
        <v>62</v>
      </c>
      <c r="E39" s="86"/>
      <c r="F39" s="144" t="s">
        <v>44</v>
      </c>
      <c r="G39" s="90">
        <v>124.52507564144604</v>
      </c>
      <c r="H39" s="90">
        <v>114.47414539257232</v>
      </c>
      <c r="I39" s="90">
        <v>101.417</v>
      </c>
      <c r="J39" s="90">
        <v>102.21015</v>
      </c>
      <c r="K39" s="90">
        <v>102.21015</v>
      </c>
      <c r="L39" s="90">
        <v>102.21015</v>
      </c>
      <c r="M39" s="90">
        <v>102.21015</v>
      </c>
      <c r="N39" s="148">
        <v>102.21015</v>
      </c>
    </row>
    <row r="40" spans="2:14" s="17" customFormat="1" ht="15">
      <c r="B40" s="22"/>
      <c r="C40" s="39"/>
      <c r="D40" s="19" t="s">
        <v>62</v>
      </c>
      <c r="E40" s="92"/>
      <c r="F40" s="133"/>
      <c r="G40" s="93">
        <f t="shared" ref="G40:N40" si="4">SUM(G39)</f>
        <v>124.52507564144604</v>
      </c>
      <c r="H40" s="93">
        <f t="shared" si="4"/>
        <v>114.47414539257232</v>
      </c>
      <c r="I40" s="93">
        <f t="shared" si="4"/>
        <v>101.417</v>
      </c>
      <c r="J40" s="93">
        <f t="shared" si="4"/>
        <v>102.21015</v>
      </c>
      <c r="K40" s="93">
        <f t="shared" si="4"/>
        <v>102.21015</v>
      </c>
      <c r="L40" s="93">
        <f t="shared" si="4"/>
        <v>102.21015</v>
      </c>
      <c r="M40" s="93">
        <f t="shared" si="4"/>
        <v>102.21015</v>
      </c>
      <c r="N40" s="149">
        <f t="shared" si="4"/>
        <v>102.21015</v>
      </c>
    </row>
    <row r="41" spans="2:14" ht="6.75" customHeight="1">
      <c r="C41" s="31"/>
      <c r="D41" s="24"/>
      <c r="E41" s="86"/>
      <c r="F41" s="4"/>
      <c r="G41" s="94"/>
      <c r="H41" s="94"/>
      <c r="I41" s="94"/>
      <c r="J41" s="94"/>
      <c r="K41" s="94"/>
      <c r="L41" s="94"/>
      <c r="M41" s="94"/>
      <c r="N41" s="150"/>
    </row>
    <row r="42" spans="2:14" s="17" customFormat="1" ht="15">
      <c r="B42" s="22"/>
      <c r="C42" s="37" t="s">
        <v>105</v>
      </c>
      <c r="D42" s="45"/>
      <c r="E42" s="99"/>
      <c r="F42" s="139"/>
      <c r="G42" s="95"/>
      <c r="H42" s="95"/>
      <c r="I42" s="95"/>
      <c r="J42" s="95"/>
      <c r="K42" s="95"/>
      <c r="L42" s="95"/>
      <c r="M42" s="95"/>
      <c r="N42" s="151"/>
    </row>
    <row r="43" spans="2:14" s="17" customFormat="1" ht="26.25">
      <c r="B43" s="22">
        <v>15</v>
      </c>
      <c r="C43" s="31" t="s">
        <v>40</v>
      </c>
      <c r="D43" s="24" t="s">
        <v>124</v>
      </c>
      <c r="E43" s="19"/>
      <c r="F43" s="145" t="s">
        <v>123</v>
      </c>
      <c r="G43" s="94">
        <v>0.93718286680062302</v>
      </c>
      <c r="H43" s="94">
        <v>0</v>
      </c>
      <c r="I43" s="94">
        <v>10.2428622676552</v>
      </c>
      <c r="J43" s="94">
        <v>-4.1747914540285596</v>
      </c>
      <c r="K43" s="94">
        <v>0</v>
      </c>
      <c r="L43" s="94">
        <v>0</v>
      </c>
      <c r="M43" s="94">
        <v>0</v>
      </c>
      <c r="N43" s="150">
        <v>0</v>
      </c>
    </row>
    <row r="44" spans="2:14" s="17" customFormat="1" ht="15">
      <c r="B44" s="22"/>
      <c r="C44" s="39"/>
      <c r="D44" s="19" t="s">
        <v>67</v>
      </c>
      <c r="E44" s="92"/>
      <c r="F44" s="133"/>
      <c r="G44" s="93">
        <f t="shared" ref="G44:N44" si="5">SUM(G43)</f>
        <v>0.93718286680062302</v>
      </c>
      <c r="H44" s="93">
        <f t="shared" si="5"/>
        <v>0</v>
      </c>
      <c r="I44" s="93">
        <f t="shared" si="5"/>
        <v>10.2428622676552</v>
      </c>
      <c r="J44" s="93">
        <f t="shared" si="5"/>
        <v>-4.1747914540285596</v>
      </c>
      <c r="K44" s="93">
        <f t="shared" si="5"/>
        <v>0</v>
      </c>
      <c r="L44" s="93">
        <f t="shared" si="5"/>
        <v>0</v>
      </c>
      <c r="M44" s="93">
        <f t="shared" si="5"/>
        <v>0</v>
      </c>
      <c r="N44" s="149">
        <f t="shared" si="5"/>
        <v>0</v>
      </c>
    </row>
    <row r="45" spans="2:14" ht="6" customHeight="1">
      <c r="C45" s="31"/>
      <c r="D45" s="24"/>
      <c r="E45" s="86"/>
      <c r="F45" s="4"/>
      <c r="G45" s="102"/>
      <c r="H45" s="102"/>
      <c r="I45" s="102"/>
      <c r="J45" s="102"/>
      <c r="K45" s="102"/>
      <c r="L45" s="102"/>
      <c r="M45" s="102"/>
      <c r="N45" s="154"/>
    </row>
    <row r="46" spans="2:14" s="17" customFormat="1" ht="18.75">
      <c r="B46" s="22">
        <v>16</v>
      </c>
      <c r="C46" s="49" t="s">
        <v>175</v>
      </c>
      <c r="D46" s="50" t="s">
        <v>1</v>
      </c>
      <c r="E46" s="103"/>
      <c r="F46" s="6"/>
      <c r="G46" s="104">
        <f>G20+G26+G32+G36+G40-G44</f>
        <v>358.69051824649335</v>
      </c>
      <c r="H46" s="104">
        <f t="shared" ref="H46:N46" si="6">H20+H26+H32+H36+H40-H44</f>
        <v>340.26849881485441</v>
      </c>
      <c r="I46" s="104">
        <f t="shared" si="6"/>
        <v>272.37625129575832</v>
      </c>
      <c r="J46" s="104">
        <f t="shared" si="6"/>
        <v>280.89323968839534</v>
      </c>
      <c r="K46" s="104">
        <f t="shared" si="6"/>
        <v>239.84554143601153</v>
      </c>
      <c r="L46" s="104">
        <f t="shared" si="6"/>
        <v>242.54638206164074</v>
      </c>
      <c r="M46" s="104">
        <f t="shared" si="6"/>
        <v>246.35551627588109</v>
      </c>
      <c r="N46" s="155">
        <f t="shared" si="6"/>
        <v>254.14765850049682</v>
      </c>
    </row>
    <row r="47" spans="2:14" s="54" customFormat="1" ht="8.25" customHeight="1">
      <c r="B47" s="22"/>
      <c r="C47" s="52"/>
      <c r="D47" s="15"/>
      <c r="E47" s="84"/>
      <c r="F47" s="3"/>
      <c r="G47" s="105"/>
      <c r="H47" s="105"/>
      <c r="I47" s="105"/>
      <c r="J47" s="105"/>
      <c r="K47" s="105"/>
      <c r="L47" s="105"/>
      <c r="M47" s="105"/>
      <c r="N47" s="156"/>
    </row>
    <row r="48" spans="2:14" s="54" customFormat="1" ht="8.25" customHeight="1">
      <c r="B48" s="22"/>
      <c r="C48" s="52"/>
      <c r="D48" s="15"/>
      <c r="E48" s="84"/>
      <c r="F48" s="3"/>
      <c r="G48" s="105"/>
      <c r="H48" s="105"/>
      <c r="I48" s="105"/>
      <c r="J48" s="105"/>
      <c r="K48" s="105"/>
      <c r="L48" s="105"/>
      <c r="M48" s="105"/>
      <c r="N48" s="156"/>
    </row>
    <row r="49" spans="2:14" s="54" customFormat="1" ht="8.25" customHeight="1">
      <c r="B49" s="22"/>
      <c r="C49" s="52"/>
      <c r="D49" s="15"/>
      <c r="E49" s="84"/>
      <c r="F49" s="3"/>
      <c r="G49" s="105"/>
      <c r="H49" s="105"/>
      <c r="I49" s="105"/>
      <c r="J49" s="105"/>
      <c r="K49" s="105"/>
      <c r="L49" s="105"/>
      <c r="M49" s="105"/>
      <c r="N49" s="156"/>
    </row>
    <row r="50" spans="2:14" s="54" customFormat="1" ht="16.5" customHeight="1">
      <c r="B50" s="22">
        <v>17</v>
      </c>
      <c r="C50" s="49" t="s">
        <v>88</v>
      </c>
      <c r="D50" s="50" t="s">
        <v>66</v>
      </c>
      <c r="E50" s="103"/>
      <c r="F50" s="6"/>
      <c r="G50" s="106">
        <f>SUM(G56:G62)</f>
        <v>368.32850175128999</v>
      </c>
      <c r="H50" s="106">
        <f t="shared" ref="H50" si="7">SUM(H56:H62)</f>
        <v>336.26672277000011</v>
      </c>
      <c r="I50" s="106"/>
      <c r="J50" s="106"/>
      <c r="K50" s="106"/>
      <c r="L50" s="106"/>
      <c r="M50" s="106"/>
      <c r="N50" s="157"/>
    </row>
    <row r="51" spans="2:14" s="54" customFormat="1" ht="12.75" customHeight="1">
      <c r="B51" s="22"/>
      <c r="C51" s="52"/>
      <c r="D51" s="15"/>
      <c r="E51" s="84"/>
      <c r="F51" s="3"/>
      <c r="G51" s="105"/>
      <c r="H51" s="105"/>
      <c r="I51" s="105"/>
      <c r="J51" s="105"/>
      <c r="K51" s="105"/>
      <c r="L51" s="105"/>
      <c r="M51" s="105"/>
      <c r="N51" s="156"/>
    </row>
    <row r="52" spans="2:14" s="54" customFormat="1" ht="48.75" customHeight="1">
      <c r="B52" s="22">
        <v>18</v>
      </c>
      <c r="C52" s="31" t="s">
        <v>183</v>
      </c>
      <c r="D52" s="175" t="s">
        <v>184</v>
      </c>
      <c r="E52" s="86" t="s">
        <v>25</v>
      </c>
      <c r="F52" s="145" t="s">
        <v>178</v>
      </c>
      <c r="G52" s="107">
        <f>G50-G46</f>
        <v>9.6379835047966367</v>
      </c>
      <c r="H52" s="107">
        <f t="shared" ref="H52" si="8">H50-H46</f>
        <v>-4.0017760448542958</v>
      </c>
      <c r="I52" s="107"/>
      <c r="J52" s="107" t="str">
        <f>IF(J50&gt;0,J50-J46,"")</f>
        <v/>
      </c>
      <c r="K52" s="107" t="str">
        <f t="shared" ref="K52:N52" si="9">IF(K50&gt;0,K50-K46,"")</f>
        <v/>
      </c>
      <c r="L52" s="107" t="str">
        <f t="shared" si="9"/>
        <v/>
      </c>
      <c r="M52" s="107" t="str">
        <f t="shared" si="9"/>
        <v/>
      </c>
      <c r="N52" s="158" t="str">
        <f t="shared" si="9"/>
        <v/>
      </c>
    </row>
    <row r="53" spans="2:14" s="54" customFormat="1" ht="18.75" customHeight="1">
      <c r="B53" s="22"/>
      <c r="C53" s="52"/>
      <c r="D53" s="22"/>
      <c r="E53" s="108"/>
      <c r="F53" s="3"/>
      <c r="G53" s="105"/>
      <c r="H53" s="105"/>
      <c r="I53" s="105"/>
      <c r="J53" s="105"/>
      <c r="K53" s="105"/>
      <c r="L53" s="105"/>
      <c r="M53" s="105"/>
      <c r="N53" s="156"/>
    </row>
    <row r="54" spans="2:14" s="54" customFormat="1" ht="17.25" customHeight="1">
      <c r="B54" s="22"/>
      <c r="C54" s="26" t="s">
        <v>82</v>
      </c>
      <c r="D54" s="27" t="s">
        <v>110</v>
      </c>
      <c r="E54" s="83"/>
      <c r="F54" s="76"/>
      <c r="G54" s="188"/>
      <c r="H54" s="188"/>
      <c r="I54" s="188"/>
      <c r="J54" s="188"/>
      <c r="K54" s="188"/>
      <c r="L54" s="188"/>
      <c r="M54" s="188"/>
      <c r="N54" s="189"/>
    </row>
    <row r="55" spans="2:14" s="54" customFormat="1" ht="20.25" customHeight="1">
      <c r="B55" s="22"/>
      <c r="C55" s="52"/>
      <c r="D55" s="23"/>
      <c r="E55" s="84"/>
      <c r="F55" s="3"/>
      <c r="G55" s="105"/>
      <c r="H55" s="105"/>
      <c r="I55" s="105"/>
      <c r="J55" s="105"/>
      <c r="K55" s="105"/>
      <c r="L55" s="105"/>
      <c r="M55" s="105"/>
      <c r="N55" s="156"/>
    </row>
    <row r="56" spans="2:14" s="54" customFormat="1" ht="15" customHeight="1">
      <c r="B56" s="22">
        <v>19</v>
      </c>
      <c r="C56" s="52" t="s">
        <v>111</v>
      </c>
      <c r="D56" s="23" t="s">
        <v>119</v>
      </c>
      <c r="E56" s="84"/>
      <c r="F56" s="3"/>
      <c r="G56" s="109">
        <v>14.44148268</v>
      </c>
      <c r="H56" s="109">
        <v>10.748841019999999</v>
      </c>
      <c r="I56" s="109"/>
      <c r="J56" s="105"/>
      <c r="K56" s="105"/>
      <c r="L56" s="105"/>
      <c r="M56" s="105"/>
      <c r="N56" s="156"/>
    </row>
    <row r="57" spans="2:14" s="54" customFormat="1" ht="15" customHeight="1">
      <c r="B57" s="22">
        <v>20</v>
      </c>
      <c r="C57" s="52" t="s">
        <v>112</v>
      </c>
      <c r="D57" s="23" t="s">
        <v>119</v>
      </c>
      <c r="E57" s="84"/>
      <c r="F57" s="3"/>
      <c r="G57" s="109">
        <v>16.990505349999999</v>
      </c>
      <c r="H57" s="109">
        <v>24.6098681</v>
      </c>
      <c r="I57" s="109"/>
      <c r="J57" s="105"/>
      <c r="K57" s="105"/>
      <c r="L57" s="105"/>
      <c r="M57" s="105"/>
      <c r="N57" s="156"/>
    </row>
    <row r="58" spans="2:14" s="54" customFormat="1" ht="15" customHeight="1">
      <c r="B58" s="22">
        <v>21</v>
      </c>
      <c r="C58" s="52" t="s">
        <v>120</v>
      </c>
      <c r="D58" s="23" t="s">
        <v>121</v>
      </c>
      <c r="E58" s="84"/>
      <c r="F58" s="3"/>
      <c r="G58" s="109">
        <v>14.923853960000002</v>
      </c>
      <c r="H58" s="109">
        <v>6.6000000000000227</v>
      </c>
      <c r="I58" s="109"/>
      <c r="J58" s="105"/>
      <c r="K58" s="105"/>
      <c r="L58" s="105"/>
      <c r="M58" s="105"/>
      <c r="N58" s="156"/>
    </row>
    <row r="59" spans="2:14" s="54" customFormat="1" ht="15" customHeight="1">
      <c r="B59" s="22">
        <v>22</v>
      </c>
      <c r="C59" s="52" t="s">
        <v>115</v>
      </c>
      <c r="D59" s="23" t="s">
        <v>116</v>
      </c>
      <c r="E59" s="84"/>
      <c r="F59" s="3"/>
      <c r="G59" s="109">
        <v>42.781217310000009</v>
      </c>
      <c r="H59" s="109">
        <v>40.040919819999999</v>
      </c>
      <c r="I59" s="109"/>
      <c r="J59" s="105"/>
      <c r="K59" s="105"/>
      <c r="L59" s="105"/>
      <c r="M59" s="105"/>
      <c r="N59" s="156"/>
    </row>
    <row r="60" spans="2:14" s="54" customFormat="1" ht="15" customHeight="1">
      <c r="B60" s="22">
        <v>23</v>
      </c>
      <c r="C60" s="52" t="s">
        <v>117</v>
      </c>
      <c r="D60" s="23" t="s">
        <v>118</v>
      </c>
      <c r="E60" s="84"/>
      <c r="F60" s="3"/>
      <c r="G60" s="109">
        <v>8.5790520512900006</v>
      </c>
      <c r="H60" s="109">
        <v>11.65801836</v>
      </c>
      <c r="I60" s="109"/>
      <c r="J60" s="105"/>
      <c r="K60" s="105"/>
      <c r="L60" s="105"/>
      <c r="M60" s="105"/>
      <c r="N60" s="156"/>
    </row>
    <row r="61" spans="2:14" s="54" customFormat="1" ht="16.5" customHeight="1">
      <c r="B61" s="22">
        <v>24</v>
      </c>
      <c r="C61" s="52" t="s">
        <v>113</v>
      </c>
      <c r="D61" s="23" t="s">
        <v>119</v>
      </c>
      <c r="E61" s="84"/>
      <c r="F61" s="3"/>
      <c r="G61" s="109">
        <v>137.11626737</v>
      </c>
      <c r="H61" s="109">
        <v>119.73627703000002</v>
      </c>
      <c r="I61" s="109"/>
      <c r="J61" s="105"/>
      <c r="K61" s="105"/>
      <c r="L61" s="105"/>
      <c r="M61" s="105"/>
      <c r="N61" s="156"/>
    </row>
    <row r="62" spans="2:14" s="54" customFormat="1" ht="18" customHeight="1">
      <c r="B62" s="22">
        <v>25</v>
      </c>
      <c r="C62" s="159" t="s">
        <v>114</v>
      </c>
      <c r="D62" s="160" t="s">
        <v>119</v>
      </c>
      <c r="E62" s="161"/>
      <c r="F62" s="162"/>
      <c r="G62" s="163">
        <v>133.49612303000001</v>
      </c>
      <c r="H62" s="163">
        <v>122.87279844000003</v>
      </c>
      <c r="I62" s="163"/>
      <c r="J62" s="164"/>
      <c r="K62" s="164"/>
      <c r="L62" s="164"/>
      <c r="M62" s="164"/>
      <c r="N62" s="165"/>
    </row>
    <row r="63" spans="2:14" s="54" customFormat="1" ht="8.25" customHeight="1">
      <c r="B63" s="22"/>
      <c r="C63" s="23"/>
      <c r="D63" s="15"/>
      <c r="E63" s="84"/>
      <c r="F63" s="3"/>
      <c r="G63" s="105"/>
      <c r="H63" s="105"/>
      <c r="I63" s="105"/>
      <c r="J63" s="105"/>
      <c r="K63" s="105"/>
      <c r="L63" s="105"/>
      <c r="M63" s="105"/>
      <c r="N63" s="105"/>
    </row>
    <row r="64" spans="2:14" s="54" customFormat="1" ht="15" customHeight="1">
      <c r="B64" s="22"/>
      <c r="C64" s="23"/>
      <c r="D64" s="15"/>
      <c r="E64" s="84"/>
      <c r="F64" s="3"/>
      <c r="G64" s="105"/>
      <c r="H64" s="167"/>
      <c r="I64" s="105"/>
      <c r="J64" s="105"/>
      <c r="K64" s="105"/>
      <c r="L64" s="105"/>
      <c r="M64" s="105"/>
      <c r="N64" s="105"/>
    </row>
    <row r="65" spans="3:14">
      <c r="C65" s="24"/>
      <c r="D65" s="24"/>
      <c r="E65" s="86"/>
      <c r="F65" s="4"/>
      <c r="G65" s="24"/>
      <c r="H65" s="24"/>
      <c r="M65" s="24"/>
      <c r="N65" s="24"/>
    </row>
  </sheetData>
  <mergeCells count="1">
    <mergeCell ref="G6:N6"/>
  </mergeCells>
  <pageMargins left="0.70866141732283472" right="0.70866141732283472" top="0.74803149606299213" bottom="0.74803149606299213" header="0.31496062992125984" footer="0.31496062992125984"/>
  <pageSetup paperSize="8"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B79796030E0745AF0C5DD8AB7C9DB4" ma:contentTypeVersion="3" ma:contentTypeDescription="Create a new document." ma:contentTypeScope="" ma:versionID="9a3e1d7f288bcbf2a5030b15acffb71e">
  <xsd:schema xmlns:xsd="http://www.w3.org/2001/XMLSchema" xmlns:xs="http://www.w3.org/2001/XMLSchema" xmlns:p="http://schemas.microsoft.com/office/2006/metadata/properties" xmlns:ns2="faac5d55-1921-421f-aaab-07690666a227" targetNamespace="http://schemas.microsoft.com/office/2006/metadata/properties" ma:root="true" ma:fieldsID="1fc64e5b8d4eab27e6bd455c55b46aa4" ns2:_="">
    <xsd:import namespace="faac5d55-1921-421f-aaab-07690666a227"/>
    <xsd:element name="properties">
      <xsd:complexType>
        <xsd:sequence>
          <xsd:element name="documentManagement">
            <xsd:complexType>
              <xsd:all>
                <xsd:element ref="ns2:Original_x0020_Upload_x0020_Date" minOccurs="0"/>
                <xsd:element ref="ns2:Document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c5d55-1921-421f-aaab-07690666a227" elementFormDefault="qualified">
    <xsd:import namespace="http://schemas.microsoft.com/office/2006/documentManagement/types"/>
    <xsd:import namespace="http://schemas.microsoft.com/office/infopath/2007/PartnerControls"/>
    <xsd:element name="Original_x0020_Upload_x0020_Date" ma:index="8" nillable="true" ma:displayName="Original Upload Date" ma:format="DateOnly" ma:internalName="Original_x0020_Upload_x0020_Date">
      <xsd:simpleType>
        <xsd:restriction base="dms:DateTime"/>
      </xsd:simpleType>
    </xsd:element>
    <xsd:element name="Document_x0020_Owner" ma:index="9" nillable="true" ma:displayName="Document Owner" ma:list="UserInfo"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Owner xmlns="faac5d55-1921-421f-aaab-07690666a227">
      <UserInfo>
        <DisplayName/>
        <AccountId xsi:nil="true"/>
        <AccountType/>
      </UserInfo>
    </Document_x0020_Owner>
    <Original_x0020_Upload_x0020_Date xmlns="faac5d55-1921-421f-aaab-07690666a227" xsi:nil="true"/>
  </documentManagement>
</p:properties>
</file>

<file path=customXml/itemProps1.xml><?xml version="1.0" encoding="utf-8"?>
<ds:datastoreItem xmlns:ds="http://schemas.openxmlformats.org/officeDocument/2006/customXml" ds:itemID="{BA07D953-8041-4DF0-BC36-40EF89411E51}"/>
</file>

<file path=customXml/itemProps2.xml><?xml version="1.0" encoding="utf-8"?>
<ds:datastoreItem xmlns:ds="http://schemas.openxmlformats.org/officeDocument/2006/customXml" ds:itemID="{59F3F021-D9D5-44C7-A2F4-982E48F5D983}"/>
</file>

<file path=customXml/itemProps3.xml><?xml version="1.0" encoding="utf-8"?>
<ds:datastoreItem xmlns:ds="http://schemas.openxmlformats.org/officeDocument/2006/customXml" ds:itemID="{CD9E6960-FA7B-4722-A129-0DEA4AB175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GTO Multi Year MAR</vt:lpstr>
      <vt:lpstr>GSO Multi Year MAR</vt:lpstr>
      <vt:lpstr>'GSO Multi Year MAR'!Print_Area</vt:lpstr>
      <vt:lpstr>'GTO Multi Year MAR'!Print_Area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Grid;Karin.Elmhirst@nationalgrid.com</dc:creator>
  <cp:lastModifiedBy>Karin Elmhirst</cp:lastModifiedBy>
  <cp:lastPrinted>2015-06-15T09:02:11Z</cp:lastPrinted>
  <dcterms:created xsi:type="dcterms:W3CDTF">2015-04-07T12:10:32Z</dcterms:created>
  <dcterms:modified xsi:type="dcterms:W3CDTF">2015-10-29T11:27:11Z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-1378663334</vt:i4>
  </property>
  <property fmtid="{D5CDD505-2E9C-101B-9397-08002B2CF9AE}" pid="3" name="_NewReviewCycle">
    <vt:lpwstr/>
  </property>
  <property fmtid="{D5CDD505-2E9C-101B-9397-08002B2CF9AE}" pid="4" name="_EmailSubject">
    <vt:lpwstr>document for web</vt:lpwstr>
  </property>
  <property fmtid="{D5CDD505-2E9C-101B-9397-08002B2CF9AE}" pid="5" name="_AuthorEmail">
    <vt:lpwstr>Karin.Elmhirst@nationalgrid.com</vt:lpwstr>
  </property>
  <property fmtid="{D5CDD505-2E9C-101B-9397-08002B2CF9AE}" pid="6" name="_AuthorEmailDisplayName">
    <vt:lpwstr>Elmhirst, Karin</vt:lpwstr>
  </property>
  <property fmtid="{D5CDD505-2E9C-101B-9397-08002B2CF9AE}" pid="7" name="ContentTypeId">
    <vt:lpwstr>0x0101000FB79796030E0745AF0C5DD8AB7C9DB4</vt:lpwstr>
  </property>
</Properties>
</file>