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Charging\A_October 2021 Charge Setting\Model Publication\"/>
    </mc:Choice>
  </mc:AlternateContent>
  <xr:revisionPtr revIDLastSave="0" documentId="13_ncr:1_{8AC2BE3B-DF41-4541-81B1-C577D3B46FFF}" xr6:coauthVersionLast="41" xr6:coauthVersionMax="41" xr10:uidLastSave="{00000000-0000-0000-0000-000000000000}"/>
  <bookViews>
    <workbookView xWindow="28680" yWindow="-120" windowWidth="19440" windowHeight="15600" tabRatio="694" xr2:uid="{00000000-000D-0000-FFFF-FFFF00000000}"/>
  </bookViews>
  <sheets>
    <sheet name="Front Sheet" sheetId="9" r:id="rId1"/>
    <sheet name="Tx Services Gas Year Rev"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1" l="1"/>
  <c r="J34" i="1" s="1"/>
  <c r="L34" i="1" s="1"/>
  <c r="N34" i="1" s="1"/>
  <c r="G34" i="1"/>
  <c r="I34" i="1" s="1"/>
  <c r="H24" i="1" l="1"/>
  <c r="J24" i="1" s="1"/>
  <c r="L24" i="1" s="1"/>
  <c r="N24" i="1" s="1"/>
  <c r="G24" i="1"/>
  <c r="I24" i="1" s="1"/>
  <c r="K24" i="1" s="1"/>
  <c r="M24" i="1" s="1"/>
  <c r="O24" i="1" s="1"/>
  <c r="J5" i="1" l="1"/>
  <c r="J11" i="1" s="1"/>
  <c r="J13" i="1" s="1"/>
  <c r="L5" i="1"/>
  <c r="L11" i="1" s="1"/>
  <c r="L13" i="1" s="1"/>
  <c r="N5" i="1"/>
  <c r="N11" i="1" s="1"/>
  <c r="N13" i="1" s="1"/>
  <c r="H15" i="1" l="1"/>
  <c r="J15" i="1"/>
  <c r="L15" i="1"/>
  <c r="F5" i="1"/>
  <c r="F11" i="1" s="1"/>
  <c r="F13" i="1" s="1"/>
  <c r="N15" i="1"/>
  <c r="H5" i="1"/>
  <c r="H11" i="1" s="1"/>
  <c r="H13" i="1" s="1"/>
  <c r="D5" i="1" l="1"/>
  <c r="D11" i="1" s="1"/>
  <c r="D13" i="1" s="1"/>
  <c r="K34" i="1"/>
  <c r="M34" i="1" s="1"/>
  <c r="O34" i="1" s="1"/>
  <c r="N14" i="1" l="1"/>
  <c r="N18" i="1" l="1"/>
  <c r="N25" i="1" s="1"/>
  <c r="N19" i="1"/>
  <c r="N35" i="1" s="1"/>
  <c r="N20" i="1" l="1"/>
  <c r="F15" i="1"/>
  <c r="D15" i="1"/>
  <c r="L14" i="1" l="1"/>
  <c r="J14" i="1"/>
  <c r="H14" i="1"/>
  <c r="F14" i="1"/>
  <c r="D14" i="1"/>
  <c r="H18" i="1" l="1"/>
  <c r="H25" i="1" s="1"/>
  <c r="H19" i="1"/>
  <c r="H35" i="1" s="1"/>
  <c r="J18" i="1"/>
  <c r="J25" i="1" s="1"/>
  <c r="J19" i="1"/>
  <c r="J35" i="1" s="1"/>
  <c r="L19" i="1"/>
  <c r="L35" i="1" s="1"/>
  <c r="L18" i="1"/>
  <c r="L25" i="1" s="1"/>
  <c r="F18" i="1"/>
  <c r="F25" i="1" s="1"/>
  <c r="F19" i="1"/>
  <c r="F35" i="1" s="1"/>
  <c r="D19" i="1"/>
  <c r="D35" i="1" s="1"/>
  <c r="D18" i="1"/>
  <c r="D25" i="1" s="1"/>
  <c r="L20" i="1" l="1"/>
  <c r="H20" i="1"/>
  <c r="J20" i="1"/>
  <c r="F20" i="1"/>
  <c r="E37" i="1"/>
  <c r="D20" i="1"/>
  <c r="E27" i="1"/>
  <c r="F38" i="1" l="1"/>
  <c r="D29" i="1"/>
  <c r="F28" i="1"/>
  <c r="D39" i="1"/>
  <c r="E40" i="1" l="1"/>
  <c r="E43" i="1" s="1"/>
  <c r="G37" i="1"/>
  <c r="F39" i="1" s="1"/>
  <c r="G27" i="1"/>
  <c r="H28" i="1" s="1"/>
  <c r="I27" i="1" s="1"/>
  <c r="H29" i="1" s="1"/>
  <c r="E30" i="1"/>
  <c r="E42" i="1" s="1"/>
  <c r="F29" i="1" l="1"/>
  <c r="H38" i="1"/>
  <c r="G40" i="1" s="1"/>
  <c r="G43" i="1" s="1"/>
  <c r="G30" i="1"/>
  <c r="G42" i="1" s="1"/>
  <c r="E44" i="1"/>
  <c r="E46" i="1" s="1"/>
  <c r="J28" i="1"/>
  <c r="K27" i="1" s="1"/>
  <c r="J29" i="1" s="1"/>
  <c r="I37" i="1" l="1"/>
  <c r="H39" i="1" s="1"/>
  <c r="G44" i="1"/>
  <c r="G45" i="1" s="1"/>
  <c r="I30" i="1"/>
  <c r="I42" i="1" s="1"/>
  <c r="E45" i="1"/>
  <c r="L28" i="1"/>
  <c r="M27" i="1" s="1"/>
  <c r="J38" i="1" l="1"/>
  <c r="K37" i="1" s="1"/>
  <c r="J39" i="1" s="1"/>
  <c r="G46" i="1"/>
  <c r="N28" i="1"/>
  <c r="O27" i="1" s="1"/>
  <c r="N29" i="1" s="1"/>
  <c r="K30" i="1"/>
  <c r="L29" i="1"/>
  <c r="I40" i="1" l="1"/>
  <c r="I43" i="1" s="1"/>
  <c r="L38" i="1"/>
  <c r="K40" i="1" s="1"/>
  <c r="K43" i="1" s="1"/>
  <c r="K42" i="1"/>
  <c r="M30" i="1"/>
  <c r="M42" i="1" s="1"/>
  <c r="M37" i="1" l="1"/>
  <c r="L39" i="1" s="1"/>
  <c r="K44" i="1"/>
  <c r="K45" i="1" s="1"/>
  <c r="I44" i="1"/>
  <c r="I45" i="1" s="1"/>
  <c r="K46" i="1" l="1"/>
  <c r="I46" i="1"/>
  <c r="N38" i="1"/>
  <c r="O37" i="1" s="1"/>
  <c r="N39" i="1" s="1"/>
  <c r="M40" i="1" l="1"/>
  <c r="M43" i="1" s="1"/>
  <c r="M44" i="1" s="1"/>
  <c r="M45" i="1" s="1"/>
  <c r="M46" i="1" l="1"/>
</calcChain>
</file>

<file path=xl/sharedStrings.xml><?xml version="1.0" encoding="utf-8"?>
<sst xmlns="http://schemas.openxmlformats.org/spreadsheetml/2006/main" count="101" uniqueCount="74">
  <si>
    <t>£m</t>
  </si>
  <si>
    <t>2021/22</t>
  </si>
  <si>
    <t>2022/23</t>
  </si>
  <si>
    <t>2023/24</t>
  </si>
  <si>
    <t>2024/25</t>
  </si>
  <si>
    <t>2025/26</t>
  </si>
  <si>
    <t>TO Licence Allowed Revenue (TO MAR)</t>
  </si>
  <si>
    <t>TO Target Revenue</t>
  </si>
  <si>
    <t>Allocate Revenue Streams to Transmission Services (Tx Services) &amp; General Non Transmission Services in line with Mod 678(A)</t>
  </si>
  <si>
    <t>DN Pension</t>
  </si>
  <si>
    <t>Meter Maintenance</t>
  </si>
  <si>
    <t>Tx Target Revenue</t>
  </si>
  <si>
    <t>Tx Services Revenue split across Entry and Exit</t>
  </si>
  <si>
    <t>50/50 Split across Entry and Exit</t>
  </si>
  <si>
    <t>Total Tx Target Revenue</t>
  </si>
  <si>
    <t>Oct - Mar 21/22</t>
  </si>
  <si>
    <t>Apr - Sep 22</t>
  </si>
  <si>
    <t>Oct - Mar 22/23</t>
  </si>
  <si>
    <t>Apr - Sep 23</t>
  </si>
  <si>
    <t>Oct - Mar 23/24</t>
  </si>
  <si>
    <t>Apr - Sep 24</t>
  </si>
  <si>
    <t>Oct - Mar 24/25</t>
  </si>
  <si>
    <t>Entry Target Revenue (FY)</t>
  </si>
  <si>
    <t xml:space="preserve"> </t>
  </si>
  <si>
    <t>Predicted / Required Revenue to meet FY</t>
  </si>
  <si>
    <t>Resulting Revenue for first 6 months on next FY</t>
  </si>
  <si>
    <t>Total Entry Revenue (FY)</t>
  </si>
  <si>
    <t>Entry Modelled Revenue (GY)</t>
  </si>
  <si>
    <t>Exit Target Revenue (FY)</t>
  </si>
  <si>
    <t>Resulting Revenue for first 6months on next FY</t>
  </si>
  <si>
    <t>Total Exit Revenue (FY)</t>
  </si>
  <si>
    <t>Exit Modelled Revenue (GY)</t>
  </si>
  <si>
    <t>Tx Services Gas Year Model Revenues</t>
  </si>
  <si>
    <t>Tx Services (Entry)</t>
  </si>
  <si>
    <t>Tx Services (Exit)</t>
  </si>
  <si>
    <t>TOTAL</t>
  </si>
  <si>
    <t>% Entry</t>
  </si>
  <si>
    <t>% Exit</t>
  </si>
  <si>
    <t>2026/27</t>
  </si>
  <si>
    <r>
      <t xml:space="preserve">Expected Entry Revenue </t>
    </r>
    <r>
      <rPr>
        <b/>
        <sz val="11"/>
        <color theme="1"/>
        <rFont val="Calibri"/>
        <family val="2"/>
        <scheme val="minor"/>
      </rPr>
      <t>(Rpt)</t>
    </r>
  </si>
  <si>
    <r>
      <t xml:space="preserve">Seasonal Allocaton Factor </t>
    </r>
    <r>
      <rPr>
        <b/>
        <sz val="11"/>
        <color theme="1"/>
        <rFont val="Calibri"/>
        <family val="2"/>
        <scheme val="minor"/>
      </rPr>
      <t>(Fry)</t>
    </r>
  </si>
  <si>
    <r>
      <t>Expected Exit Revenue</t>
    </r>
    <r>
      <rPr>
        <b/>
        <sz val="11"/>
        <color theme="1"/>
        <rFont val="Calibri"/>
        <family val="2"/>
        <scheme val="minor"/>
      </rPr>
      <t xml:space="preserve"> (Rpt)</t>
    </r>
  </si>
  <si>
    <r>
      <t>Seasonal Allocaton Factor</t>
    </r>
    <r>
      <rPr>
        <b/>
        <sz val="11"/>
        <color theme="1"/>
        <rFont val="Calibri"/>
        <family val="2"/>
        <scheme val="minor"/>
      </rPr>
      <t xml:space="preserve"> (Fry)</t>
    </r>
  </si>
  <si>
    <t>TO Allowed Revenue (Excluding K)</t>
  </si>
  <si>
    <t>Apr-Sep 
21</t>
  </si>
  <si>
    <t>Apr - Sep 25</t>
  </si>
  <si>
    <t>Oct - Mar 25/26</t>
  </si>
  <si>
    <t>Apr - Sep 26</t>
  </si>
  <si>
    <t>Oct - Mar 26/27</t>
  </si>
  <si>
    <t>Tx Services Target Revenue (Exit) - ARt</t>
  </si>
  <si>
    <t>Tx Services Target Revenue (Entry) - ARt</t>
  </si>
  <si>
    <t xml:space="preserve">TO 'K' &amp; 'LK' </t>
  </si>
  <si>
    <t>TO 'K' &amp; 'LK'</t>
  </si>
  <si>
    <t>TO Entry 'K' &amp; 'LK'</t>
  </si>
  <si>
    <t>TO Exit 'K' &amp; 'LK'</t>
  </si>
  <si>
    <t xml:space="preserve">ENTRY:
</t>
  </si>
  <si>
    <t xml:space="preserve">EXIT:
</t>
  </si>
  <si>
    <t>SO Entry</t>
  </si>
  <si>
    <t>SO Exit</t>
  </si>
  <si>
    <t>Tx Target Revenue minus 'K' &amp; 'LK' + SO Entry and Exit</t>
  </si>
  <si>
    <t>National Grid</t>
  </si>
  <si>
    <t>Transmission Services Charges - Revenue model</t>
  </si>
  <si>
    <t>Contact for any questions: box.NTSGasCharges@nationalgrid.com</t>
  </si>
  <si>
    <t>Comments</t>
  </si>
  <si>
    <t>Model Software Change History</t>
  </si>
  <si>
    <t>Version</t>
  </si>
  <si>
    <t>Date</t>
  </si>
  <si>
    <t>Produced by</t>
  </si>
  <si>
    <t>Description</t>
  </si>
  <si>
    <t>1.0</t>
  </si>
  <si>
    <r>
      <rPr>
        <u/>
        <sz val="12"/>
        <color indexed="9"/>
        <rFont val="Arial"/>
        <family val="2"/>
      </rPr>
      <t>Disclaimer:</t>
    </r>
    <r>
      <rPr>
        <sz val="12"/>
        <color indexed="9"/>
        <rFont val="Arial"/>
        <family val="2"/>
      </rPr>
      <t xml:space="preserve"> This NTS  Transmission Services Revenue Model  is provided to you by National Grid Gas plc (“NGG”)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
</t>
    </r>
  </si>
  <si>
    <t xml:space="preserve">This is a copy of the NTS Transmission Services Revenue Model that calculates the target revenues for each Gas Year used in setting the Transmission Services charges. This version is published to provide Users with the information used to set the charges for October 2021 and to test sentivities of various combinations of potential changes. This modelshould not be used as any indication of actual charges.  
</t>
  </si>
  <si>
    <t>August 2021</t>
  </si>
  <si>
    <t>Version created in connection with the October 2021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</si>
</sst>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
    <numFmt numFmtId="174" formatCode="[$-F800]dddd\,\ mmmm\ dd\,\ yyyy"/>
  </numFmts>
  <fonts count="25" x14ac:knownFonts="1">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9"/>
      <color theme="1"/>
      <name val="Calibri"/>
      <family val="2"/>
      <scheme val="minor"/>
    </font>
    <font>
      <sz val="12"/>
      <name val="Arial"/>
      <family val="2"/>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u/>
      <sz val="12"/>
      <color indexed="9"/>
      <name val="Arial"/>
      <family val="2"/>
    </font>
    <font>
      <sz val="10"/>
      <color rgb="FFFF0000"/>
      <name val="Arial"/>
      <family val="2"/>
    </font>
    <font>
      <b/>
      <sz val="12"/>
      <color rgb="FFFF0000"/>
      <name val="Arial"/>
      <family val="2"/>
    </font>
    <font>
      <b/>
      <i/>
      <sz val="12"/>
      <color rgb="FFFF0000"/>
      <name val="Arial"/>
      <family val="2"/>
    </font>
  </fonts>
  <fills count="15">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indexed="48"/>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5">
    <xf numFmtId="0" fontId="0" fillId="0" borderId="0"/>
    <xf numFmtId="9" fontId="6" fillId="0" borderId="0" applyFont="0" applyFill="0" applyBorder="0" applyAlignment="0" applyProtection="0"/>
    <xf numFmtId="0" fontId="9" fillId="0" borderId="0"/>
    <xf numFmtId="0" fontId="11" fillId="0" borderId="0" applyFont="0" applyFill="0" applyBorder="0" applyAlignment="0" applyProtection="0"/>
    <xf numFmtId="44" fontId="9" fillId="0" borderId="0" applyFont="0" applyFill="0" applyBorder="0" applyAlignment="0" applyProtection="0"/>
  </cellStyleXfs>
  <cellXfs count="220">
    <xf numFmtId="0" fontId="0" fillId="0" borderId="0" xfId="0"/>
    <xf numFmtId="0" fontId="2" fillId="0" borderId="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5" fillId="0" borderId="0" xfId="0" applyFont="1" applyAlignment="1">
      <alignment horizontal="center" vertical="center"/>
    </xf>
    <xf numFmtId="0" fontId="1" fillId="6" borderId="6" xfId="0" applyFont="1" applyFill="1" applyBorder="1" applyAlignment="1">
      <alignment vertical="center" wrapText="1"/>
    </xf>
    <xf numFmtId="0" fontId="1" fillId="6" borderId="10" xfId="0" applyFont="1" applyFill="1" applyBorder="1" applyAlignment="1">
      <alignment vertical="center" wrapText="1"/>
    </xf>
    <xf numFmtId="0" fontId="0" fillId="5" borderId="1" xfId="0" applyFill="1" applyBorder="1" applyAlignment="1">
      <alignment vertical="center"/>
    </xf>
    <xf numFmtId="0" fontId="0" fillId="6" borderId="1" xfId="0" applyFill="1" applyBorder="1" applyAlignment="1">
      <alignment vertical="center" wrapText="1"/>
    </xf>
    <xf numFmtId="0" fontId="0" fillId="6" borderId="1" xfId="0" applyFill="1" applyBorder="1" applyAlignment="1">
      <alignment vertical="center"/>
    </xf>
    <xf numFmtId="0" fontId="1" fillId="6" borderId="1" xfId="0" applyFont="1" applyFill="1" applyBorder="1" applyAlignment="1">
      <alignment vertical="center" wrapText="1"/>
    </xf>
    <xf numFmtId="0" fontId="1" fillId="4" borderId="10" xfId="0" applyFont="1" applyFill="1" applyBorder="1" applyAlignment="1">
      <alignment vertical="center"/>
    </xf>
    <xf numFmtId="0" fontId="0" fillId="4" borderId="9" xfId="0" applyFill="1" applyBorder="1" applyAlignment="1">
      <alignment vertical="center"/>
    </xf>
    <xf numFmtId="0" fontId="1" fillId="5" borderId="10" xfId="0" applyFont="1" applyFill="1" applyBorder="1" applyAlignment="1">
      <alignment vertical="center"/>
    </xf>
    <xf numFmtId="0" fontId="0" fillId="5" borderId="9" xfId="0" applyFill="1" applyBorder="1" applyAlignment="1">
      <alignment vertical="center"/>
    </xf>
    <xf numFmtId="0" fontId="0" fillId="6" borderId="9" xfId="0" applyFill="1" applyBorder="1" applyAlignment="1">
      <alignment vertical="center"/>
    </xf>
    <xf numFmtId="0" fontId="0" fillId="8" borderId="1" xfId="0" applyFill="1" applyBorder="1" applyAlignment="1">
      <alignment vertical="center"/>
    </xf>
    <xf numFmtId="0" fontId="0" fillId="10" borderId="1" xfId="0" applyFill="1" applyBorder="1" applyAlignment="1">
      <alignment vertical="center"/>
    </xf>
    <xf numFmtId="0" fontId="0" fillId="10" borderId="9" xfId="0" applyFill="1" applyBorder="1" applyAlignment="1">
      <alignment vertical="center"/>
    </xf>
    <xf numFmtId="0" fontId="0" fillId="10" borderId="6" xfId="0" applyFill="1" applyBorder="1" applyAlignment="1">
      <alignment vertical="center"/>
    </xf>
    <xf numFmtId="0" fontId="0" fillId="10" borderId="18" xfId="0" applyFill="1" applyBorder="1" applyAlignment="1">
      <alignment vertical="center"/>
    </xf>
    <xf numFmtId="0" fontId="0" fillId="9" borderId="18" xfId="0" applyFill="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7" borderId="1" xfId="0" applyFill="1" applyBorder="1" applyAlignment="1">
      <alignment horizontal="left" vertical="center" wrapText="1"/>
    </xf>
    <xf numFmtId="0" fontId="0" fillId="7" borderId="6" xfId="0" applyFill="1" applyBorder="1" applyAlignment="1">
      <alignment vertical="center" wrapText="1"/>
    </xf>
    <xf numFmtId="0" fontId="0" fillId="7" borderId="1" xfId="0" applyFill="1" applyBorder="1" applyAlignment="1">
      <alignment vertical="center" wrapText="1"/>
    </xf>
    <xf numFmtId="0" fontId="2" fillId="7" borderId="1" xfId="0" applyFont="1" applyFill="1" applyBorder="1" applyAlignment="1">
      <alignment horizontal="left" vertical="center" wrapText="1"/>
    </xf>
    <xf numFmtId="0" fontId="0" fillId="7" borderId="9" xfId="0" applyFill="1" applyBorder="1" applyAlignment="1">
      <alignment vertical="center" wrapText="1"/>
    </xf>
    <xf numFmtId="0" fontId="1" fillId="7" borderId="18" xfId="0" applyFont="1" applyFill="1" applyBorder="1" applyAlignment="1">
      <alignment vertical="center" wrapText="1"/>
    </xf>
    <xf numFmtId="0" fontId="0" fillId="7" borderId="1" xfId="0" applyFill="1" applyBorder="1" applyAlignment="1">
      <alignment horizontal="center" vertical="center" wrapText="1"/>
    </xf>
    <xf numFmtId="0" fontId="0" fillId="7" borderId="6" xfId="0" applyFill="1" applyBorder="1" applyAlignment="1">
      <alignment horizontal="center" vertical="center" wrapText="1"/>
    </xf>
    <xf numFmtId="0" fontId="0" fillId="11" borderId="1" xfId="0" applyFill="1" applyBorder="1" applyAlignment="1">
      <alignment horizontal="left" vertical="center" wrapText="1"/>
    </xf>
    <xf numFmtId="0" fontId="0" fillId="11" borderId="6" xfId="0" applyFill="1" applyBorder="1" applyAlignment="1">
      <alignment vertical="center" wrapText="1"/>
    </xf>
    <xf numFmtId="0" fontId="0" fillId="11" borderId="1" xfId="0" applyFill="1" applyBorder="1" applyAlignment="1">
      <alignment vertical="center" wrapText="1"/>
    </xf>
    <xf numFmtId="0" fontId="2" fillId="11" borderId="1" xfId="0" applyFont="1" applyFill="1" applyBorder="1" applyAlignment="1">
      <alignment horizontal="left" vertical="center" wrapText="1"/>
    </xf>
    <xf numFmtId="0" fontId="0" fillId="11" borderId="9" xfId="0" applyFill="1" applyBorder="1" applyAlignment="1">
      <alignment vertical="center" wrapText="1"/>
    </xf>
    <xf numFmtId="0" fontId="1" fillId="11" borderId="18" xfId="0" applyFont="1" applyFill="1" applyBorder="1" applyAlignment="1">
      <alignment vertical="center" wrapText="1"/>
    </xf>
    <xf numFmtId="0" fontId="0" fillId="11" borderId="1" xfId="0" applyFill="1" applyBorder="1" applyAlignment="1">
      <alignment horizontal="center" vertical="center" wrapText="1"/>
    </xf>
    <xf numFmtId="0" fontId="0" fillId="11" borderId="6" xfId="0" applyFill="1" applyBorder="1" applyAlignment="1">
      <alignment horizontal="center" vertical="center" wrapText="1"/>
    </xf>
    <xf numFmtId="164" fontId="0" fillId="0" borderId="0" xfId="0" applyNumberFormat="1" applyBorder="1" applyAlignment="1">
      <alignment vertical="center"/>
    </xf>
    <xf numFmtId="164" fontId="0" fillId="9" borderId="1" xfId="0" applyNumberFormat="1" applyFill="1" applyBorder="1" applyAlignment="1">
      <alignment horizontal="center" vertical="center"/>
    </xf>
    <xf numFmtId="164" fontId="0" fillId="10" borderId="18" xfId="0" applyNumberFormat="1" applyFill="1" applyBorder="1" applyAlignment="1">
      <alignment vertical="center"/>
    </xf>
    <xf numFmtId="164" fontId="0" fillId="9" borderId="18" xfId="0" applyNumberFormat="1" applyFill="1" applyBorder="1" applyAlignment="1">
      <alignment vertical="center"/>
    </xf>
    <xf numFmtId="164" fontId="0" fillId="0" borderId="0" xfId="0" applyNumberFormat="1" applyAlignment="1">
      <alignment vertical="center"/>
    </xf>
    <xf numFmtId="0" fontId="1" fillId="10" borderId="18" xfId="0" applyFont="1" applyFill="1" applyBorder="1" applyAlignment="1">
      <alignment vertical="center"/>
    </xf>
    <xf numFmtId="0" fontId="0" fillId="8" borderId="9" xfId="0" applyFill="1" applyBorder="1" applyAlignment="1">
      <alignment vertical="center"/>
    </xf>
    <xf numFmtId="0" fontId="1" fillId="8" borderId="18" xfId="0" applyFont="1" applyFill="1" applyBorder="1" applyAlignment="1">
      <alignment vertical="center"/>
    </xf>
    <xf numFmtId="0" fontId="0" fillId="8" borderId="6" xfId="0" applyFill="1" applyBorder="1" applyAlignment="1">
      <alignment vertical="center"/>
    </xf>
    <xf numFmtId="164" fontId="0" fillId="7" borderId="1" xfId="0" applyNumberFormat="1" applyFill="1" applyBorder="1" applyAlignment="1">
      <alignment horizontal="center" vertical="center"/>
    </xf>
    <xf numFmtId="164" fontId="0" fillId="7" borderId="4" xfId="0" applyNumberFormat="1" applyFill="1" applyBorder="1" applyAlignment="1">
      <alignment horizontal="center" vertical="center"/>
    </xf>
    <xf numFmtId="164" fontId="0" fillId="11" borderId="1" xfId="0" applyNumberFormat="1" applyFill="1" applyBorder="1" applyAlignment="1">
      <alignment horizontal="center" vertical="center"/>
    </xf>
    <xf numFmtId="164" fontId="0" fillId="11" borderId="4" xfId="0" applyNumberFormat="1" applyFill="1" applyBorder="1" applyAlignment="1">
      <alignment horizontal="center" vertical="center"/>
    </xf>
    <xf numFmtId="0" fontId="0" fillId="4" borderId="1" xfId="0" applyFill="1" applyBorder="1" applyAlignment="1">
      <alignment vertical="center" wrapText="1"/>
    </xf>
    <xf numFmtId="164" fontId="0" fillId="12" borderId="1" xfId="0" applyNumberFormat="1" applyFill="1" applyBorder="1" applyAlignment="1">
      <alignment horizontal="center" vertical="center"/>
    </xf>
    <xf numFmtId="164" fontId="0" fillId="13" borderId="1" xfId="0" applyNumberFormat="1" applyFill="1" applyBorder="1" applyAlignment="1">
      <alignment horizontal="center" vertical="center"/>
    </xf>
    <xf numFmtId="0" fontId="0" fillId="5" borderId="4" xfId="0" applyFill="1" applyBorder="1" applyAlignment="1">
      <alignment vertical="center"/>
    </xf>
    <xf numFmtId="0" fontId="10" fillId="6" borderId="1" xfId="0" applyFont="1" applyFill="1" applyBorder="1" applyAlignment="1">
      <alignment vertical="center" wrapText="1"/>
    </xf>
    <xf numFmtId="0" fontId="11" fillId="0" borderId="0" xfId="3"/>
    <xf numFmtId="49" fontId="12" fillId="0" borderId="0" xfId="3" applyNumberFormat="1" applyFont="1" applyAlignment="1">
      <alignment horizontal="left"/>
    </xf>
    <xf numFmtId="49" fontId="11" fillId="0" borderId="0" xfId="3" applyNumberFormat="1" applyAlignment="1">
      <alignment horizontal="left"/>
    </xf>
    <xf numFmtId="49" fontId="13" fillId="14" borderId="22" xfId="3" applyNumberFormat="1" applyFont="1" applyFill="1" applyBorder="1"/>
    <xf numFmtId="49" fontId="13" fillId="14" borderId="23" xfId="3" applyNumberFormat="1" applyFont="1" applyFill="1" applyBorder="1"/>
    <xf numFmtId="49" fontId="13" fillId="14" borderId="23" xfId="3" applyNumberFormat="1" applyFont="1" applyFill="1" applyBorder="1" applyAlignment="1">
      <alignment horizontal="left"/>
    </xf>
    <xf numFmtId="49" fontId="11" fillId="14" borderId="23" xfId="3" applyNumberFormat="1" applyFill="1" applyBorder="1"/>
    <xf numFmtId="49" fontId="11" fillId="14" borderId="24" xfId="3" applyNumberFormat="1" applyFill="1" applyBorder="1"/>
    <xf numFmtId="49" fontId="14" fillId="0" borderId="0" xfId="3" applyNumberFormat="1" applyFont="1"/>
    <xf numFmtId="49" fontId="14" fillId="0" borderId="0" xfId="3" applyNumberFormat="1" applyFont="1" applyAlignment="1">
      <alignment horizontal="left"/>
    </xf>
    <xf numFmtId="49" fontId="13" fillId="14" borderId="25" xfId="3" applyNumberFormat="1" applyFont="1" applyFill="1" applyBorder="1" applyAlignment="1">
      <alignment horizontal="left"/>
    </xf>
    <xf numFmtId="49" fontId="13" fillId="14" borderId="0" xfId="3" applyNumberFormat="1" applyFont="1" applyFill="1" applyAlignment="1">
      <alignment horizontal="left"/>
    </xf>
    <xf numFmtId="49" fontId="16" fillId="14" borderId="0" xfId="3" applyNumberFormat="1" applyFont="1" applyFill="1" applyAlignment="1">
      <alignment horizontal="left"/>
    </xf>
    <xf numFmtId="49" fontId="14" fillId="14" borderId="0" xfId="3" applyNumberFormat="1" applyFont="1" applyFill="1" applyAlignment="1">
      <alignment horizontal="center"/>
    </xf>
    <xf numFmtId="49" fontId="11" fillId="14" borderId="0" xfId="3" applyNumberFormat="1" applyFill="1"/>
    <xf numFmtId="49" fontId="11" fillId="14" borderId="26" xfId="3" applyNumberFormat="1" applyFill="1" applyBorder="1"/>
    <xf numFmtId="49" fontId="13" fillId="14" borderId="25" xfId="3" applyNumberFormat="1" applyFont="1" applyFill="1" applyBorder="1"/>
    <xf numFmtId="49" fontId="13" fillId="14" borderId="0" xfId="3" applyNumberFormat="1" applyFont="1" applyFill="1"/>
    <xf numFmtId="49" fontId="13" fillId="14" borderId="21" xfId="3" applyNumberFormat="1" applyFont="1" applyFill="1" applyBorder="1"/>
    <xf numFmtId="49" fontId="20" fillId="14" borderId="35" xfId="3" applyNumberFormat="1" applyFont="1" applyFill="1" applyBorder="1" applyAlignment="1">
      <alignment horizontal="left"/>
    </xf>
    <xf numFmtId="49" fontId="19" fillId="14" borderId="35" xfId="3" applyNumberFormat="1" applyFont="1" applyFill="1" applyBorder="1" applyAlignment="1">
      <alignment horizontal="left" vertical="center"/>
    </xf>
    <xf numFmtId="49" fontId="13" fillId="14" borderId="35" xfId="3" applyNumberFormat="1" applyFont="1" applyFill="1" applyBorder="1"/>
    <xf numFmtId="49" fontId="11" fillId="14" borderId="35" xfId="3" applyNumberFormat="1" applyFill="1" applyBorder="1"/>
    <xf numFmtId="49" fontId="11" fillId="14" borderId="36" xfId="3" applyNumberFormat="1" applyFill="1" applyBorder="1"/>
    <xf numFmtId="49" fontId="11" fillId="0" borderId="0" xfId="3" applyNumberFormat="1"/>
    <xf numFmtId="49" fontId="13" fillId="0" borderId="0" xfId="3" applyNumberFormat="1" applyFont="1"/>
    <xf numFmtId="49" fontId="20" fillId="0" borderId="0" xfId="3" applyNumberFormat="1" applyFont="1" applyAlignment="1">
      <alignment horizontal="left"/>
    </xf>
    <xf numFmtId="49" fontId="19" fillId="0" borderId="0" xfId="3" applyNumberFormat="1" applyFont="1" applyAlignment="1">
      <alignment horizontal="left" vertical="center"/>
    </xf>
    <xf numFmtId="49" fontId="20" fillId="14" borderId="23" xfId="3" applyNumberFormat="1" applyFont="1" applyFill="1" applyBorder="1" applyAlignment="1">
      <alignment horizontal="left"/>
    </xf>
    <xf numFmtId="49" fontId="19" fillId="14" borderId="23" xfId="3" applyNumberFormat="1" applyFont="1" applyFill="1" applyBorder="1" applyAlignment="1">
      <alignment horizontal="left" vertical="center"/>
    </xf>
    <xf numFmtId="49" fontId="13" fillId="14" borderId="37" xfId="3" applyNumberFormat="1" applyFont="1" applyFill="1" applyBorder="1"/>
    <xf numFmtId="49" fontId="22" fillId="0" borderId="0" xfId="3" applyNumberFormat="1" applyFont="1"/>
    <xf numFmtId="49" fontId="23" fillId="0" borderId="0" xfId="3" applyNumberFormat="1" applyFont="1" applyAlignment="1">
      <alignment horizontal="left"/>
    </xf>
    <xf numFmtId="49" fontId="24" fillId="0" borderId="0" xfId="3" applyNumberFormat="1" applyFont="1" applyAlignment="1">
      <alignment horizontal="left" vertical="center"/>
    </xf>
    <xf numFmtId="49" fontId="13" fillId="14" borderId="24" xfId="3" applyNumberFormat="1" applyFont="1" applyFill="1" applyBorder="1"/>
    <xf numFmtId="49" fontId="16" fillId="14" borderId="25" xfId="3" applyNumberFormat="1" applyFont="1" applyFill="1" applyBorder="1" applyAlignment="1">
      <alignment horizontal="center" wrapText="1"/>
    </xf>
    <xf numFmtId="49" fontId="16" fillId="14" borderId="0" xfId="3" applyNumberFormat="1" applyFont="1" applyFill="1" applyAlignment="1">
      <alignment horizontal="center" wrapText="1"/>
    </xf>
    <xf numFmtId="49" fontId="16" fillId="14" borderId="26" xfId="3" applyNumberFormat="1" applyFont="1" applyFill="1" applyBorder="1" applyAlignment="1">
      <alignment horizontal="center" wrapText="1"/>
    </xf>
    <xf numFmtId="49" fontId="19" fillId="14" borderId="43" xfId="3" applyNumberFormat="1" applyFont="1" applyFill="1" applyBorder="1" applyAlignment="1">
      <alignment horizontal="left" vertical="center"/>
    </xf>
    <xf numFmtId="49" fontId="13" fillId="14" borderId="26" xfId="3" applyNumberFormat="1" applyFont="1" applyFill="1" applyBorder="1"/>
    <xf numFmtId="49" fontId="18" fillId="14" borderId="43" xfId="3" applyNumberFormat="1" applyFont="1" applyFill="1" applyBorder="1" applyAlignment="1">
      <alignment vertical="center"/>
    </xf>
    <xf numFmtId="49" fontId="18" fillId="14" borderId="0" xfId="3" applyNumberFormat="1" applyFont="1" applyFill="1" applyAlignment="1">
      <alignment horizontal="left" vertical="center"/>
    </xf>
    <xf numFmtId="49" fontId="18" fillId="14" borderId="35" xfId="3" applyNumberFormat="1" applyFont="1" applyFill="1" applyBorder="1"/>
    <xf numFmtId="49" fontId="13" fillId="14" borderId="36" xfId="3" applyNumberFormat="1" applyFont="1" applyFill="1" applyBorder="1"/>
    <xf numFmtId="174" fontId="18" fillId="14" borderId="43" xfId="3" applyNumberFormat="1" applyFont="1" applyFill="1" applyBorder="1" applyAlignment="1">
      <alignment horizontal="left" vertical="center"/>
    </xf>
    <xf numFmtId="0" fontId="13" fillId="14" borderId="43" xfId="3" applyFont="1" applyFill="1" applyBorder="1"/>
    <xf numFmtId="49" fontId="18" fillId="14" borderId="43" xfId="3" applyNumberFormat="1" applyFont="1" applyFill="1" applyBorder="1" applyAlignment="1">
      <alignment horizontal="left" vertical="center"/>
    </xf>
    <xf numFmtId="49" fontId="18" fillId="14" borderId="44" xfId="3" applyNumberFormat="1" applyFont="1" applyFill="1" applyBorder="1" applyAlignment="1">
      <alignment horizontal="center" vertical="center" wrapText="1"/>
    </xf>
    <xf numFmtId="49" fontId="18" fillId="14" borderId="45" xfId="3" applyNumberFormat="1" applyFont="1" applyFill="1" applyBorder="1" applyAlignment="1">
      <alignment horizontal="center" vertical="center" wrapText="1"/>
    </xf>
    <xf numFmtId="49" fontId="18" fillId="14" borderId="46" xfId="3" applyNumberFormat="1" applyFont="1" applyFill="1" applyBorder="1" applyAlignment="1">
      <alignment horizontal="center" vertical="center" wrapText="1"/>
    </xf>
    <xf numFmtId="49" fontId="13" fillId="14" borderId="43" xfId="3" applyNumberFormat="1" applyFont="1" applyFill="1" applyBorder="1"/>
    <xf numFmtId="49" fontId="15" fillId="14" borderId="25" xfId="3" applyNumberFormat="1" applyFont="1" applyFill="1" applyBorder="1" applyAlignment="1">
      <alignment horizontal="center"/>
    </xf>
    <xf numFmtId="49" fontId="15" fillId="14" borderId="0" xfId="3" applyNumberFormat="1" applyFont="1" applyFill="1" applyAlignment="1">
      <alignment horizontal="center"/>
    </xf>
    <xf numFmtId="49" fontId="15" fillId="14" borderId="26" xfId="3" applyNumberFormat="1" applyFont="1" applyFill="1" applyBorder="1" applyAlignment="1">
      <alignment horizontal="center"/>
    </xf>
    <xf numFmtId="49" fontId="17" fillId="14" borderId="25" xfId="3" applyNumberFormat="1" applyFont="1" applyFill="1" applyBorder="1" applyAlignment="1">
      <alignment horizontal="center"/>
    </xf>
    <xf numFmtId="49" fontId="17" fillId="14" borderId="0" xfId="3" applyNumberFormat="1" applyFont="1" applyFill="1" applyAlignment="1">
      <alignment horizontal="center"/>
    </xf>
    <xf numFmtId="49" fontId="17" fillId="14" borderId="26" xfId="3" applyNumberFormat="1" applyFont="1" applyFill="1" applyBorder="1" applyAlignment="1">
      <alignment horizontal="center"/>
    </xf>
    <xf numFmtId="49" fontId="18" fillId="14" borderId="25" xfId="3" applyNumberFormat="1" applyFont="1" applyFill="1" applyBorder="1" applyAlignment="1">
      <alignment horizontal="center"/>
    </xf>
    <xf numFmtId="49" fontId="18" fillId="14" borderId="0" xfId="3" applyNumberFormat="1" applyFont="1" applyFill="1" applyAlignment="1">
      <alignment horizontal="center"/>
    </xf>
    <xf numFmtId="49" fontId="18" fillId="14" borderId="26" xfId="3" applyNumberFormat="1" applyFont="1" applyFill="1" applyBorder="1" applyAlignment="1">
      <alignment horizontal="center"/>
    </xf>
    <xf numFmtId="49" fontId="19" fillId="14" borderId="27" xfId="3" applyNumberFormat="1" applyFont="1" applyFill="1" applyBorder="1" applyAlignment="1">
      <alignment vertical="center" wrapText="1"/>
    </xf>
    <xf numFmtId="49" fontId="19" fillId="14" borderId="28" xfId="3" applyNumberFormat="1" applyFont="1" applyFill="1" applyBorder="1" applyAlignment="1">
      <alignment vertical="center" wrapText="1"/>
    </xf>
    <xf numFmtId="49" fontId="19" fillId="14" borderId="29" xfId="3" applyNumberFormat="1" applyFont="1" applyFill="1" applyBorder="1" applyAlignment="1">
      <alignment vertical="center" wrapText="1"/>
    </xf>
    <xf numFmtId="49" fontId="19" fillId="14" borderId="30" xfId="3" applyNumberFormat="1" applyFont="1" applyFill="1" applyBorder="1" applyAlignment="1">
      <alignment vertical="center" wrapText="1"/>
    </xf>
    <xf numFmtId="49" fontId="19" fillId="14" borderId="0" xfId="3" applyNumberFormat="1" applyFont="1" applyFill="1" applyAlignment="1">
      <alignment vertical="center" wrapText="1"/>
    </xf>
    <xf numFmtId="49" fontId="19" fillId="14" borderId="31" xfId="3" applyNumberFormat="1" applyFont="1" applyFill="1" applyBorder="1" applyAlignment="1">
      <alignment vertical="center" wrapText="1"/>
    </xf>
    <xf numFmtId="49" fontId="19" fillId="14" borderId="32" xfId="3" applyNumberFormat="1" applyFont="1" applyFill="1" applyBorder="1" applyAlignment="1">
      <alignment vertical="center" wrapText="1"/>
    </xf>
    <xf numFmtId="49" fontId="19" fillId="14" borderId="33" xfId="3" applyNumberFormat="1" applyFont="1" applyFill="1" applyBorder="1" applyAlignment="1">
      <alignment vertical="center" wrapText="1"/>
    </xf>
    <xf numFmtId="49" fontId="19" fillId="14" borderId="34" xfId="3" applyNumberFormat="1" applyFont="1" applyFill="1" applyBorder="1" applyAlignment="1">
      <alignment vertical="center" wrapText="1"/>
    </xf>
    <xf numFmtId="49" fontId="18" fillId="14" borderId="27" xfId="3" applyNumberFormat="1" applyFont="1" applyFill="1" applyBorder="1" applyAlignment="1">
      <alignment horizontal="left" vertical="center" wrapText="1"/>
    </xf>
    <xf numFmtId="49" fontId="18" fillId="14" borderId="28" xfId="3" applyNumberFormat="1" applyFont="1" applyFill="1" applyBorder="1" applyAlignment="1">
      <alignment horizontal="left" vertical="center" wrapText="1"/>
    </xf>
    <xf numFmtId="49" fontId="18" fillId="14" borderId="29" xfId="3" applyNumberFormat="1" applyFont="1" applyFill="1" applyBorder="1" applyAlignment="1">
      <alignment horizontal="left" vertical="center" wrapText="1"/>
    </xf>
    <xf numFmtId="49" fontId="18" fillId="14" borderId="30" xfId="3" applyNumberFormat="1" applyFont="1" applyFill="1" applyBorder="1" applyAlignment="1">
      <alignment horizontal="left" vertical="center" wrapText="1"/>
    </xf>
    <xf numFmtId="49" fontId="18" fillId="14" borderId="0" xfId="3" applyNumberFormat="1" applyFont="1" applyFill="1" applyAlignment="1">
      <alignment horizontal="left" vertical="center" wrapText="1"/>
    </xf>
    <xf numFmtId="49" fontId="18" fillId="14" borderId="31" xfId="3" applyNumberFormat="1" applyFont="1" applyFill="1" applyBorder="1" applyAlignment="1">
      <alignment horizontal="left" vertical="center" wrapText="1"/>
    </xf>
    <xf numFmtId="49" fontId="18" fillId="14" borderId="32" xfId="3" applyNumberFormat="1" applyFont="1" applyFill="1" applyBorder="1" applyAlignment="1">
      <alignment horizontal="left" vertical="center" wrapText="1"/>
    </xf>
    <xf numFmtId="49" fontId="18" fillId="14" borderId="33" xfId="3" applyNumberFormat="1" applyFont="1" applyFill="1" applyBorder="1" applyAlignment="1">
      <alignment horizontal="left" vertical="center" wrapText="1"/>
    </xf>
    <xf numFmtId="49" fontId="18" fillId="14" borderId="34" xfId="3" applyNumberFormat="1" applyFont="1" applyFill="1" applyBorder="1" applyAlignment="1">
      <alignment horizontal="left" vertical="center" wrapText="1"/>
    </xf>
    <xf numFmtId="49" fontId="18" fillId="14" borderId="38" xfId="4" applyNumberFormat="1" applyFont="1" applyFill="1" applyBorder="1" applyAlignment="1">
      <alignment wrapText="1"/>
    </xf>
    <xf numFmtId="49" fontId="11" fillId="0" borderId="38" xfId="3" applyNumberFormat="1" applyBorder="1" applyAlignment="1">
      <alignment wrapText="1"/>
    </xf>
    <xf numFmtId="49" fontId="11" fillId="0" borderId="39" xfId="3" applyNumberFormat="1" applyBorder="1" applyAlignment="1">
      <alignment wrapText="1"/>
    </xf>
    <xf numFmtId="49" fontId="11" fillId="0" borderId="0" xfId="3" applyNumberFormat="1" applyAlignment="1">
      <alignment wrapText="1"/>
    </xf>
    <xf numFmtId="49" fontId="11" fillId="0" borderId="40" xfId="3" applyNumberFormat="1" applyBorder="1" applyAlignment="1">
      <alignment wrapText="1"/>
    </xf>
    <xf numFmtId="49" fontId="11" fillId="0" borderId="41" xfId="3" applyNumberFormat="1" applyBorder="1" applyAlignment="1">
      <alignment wrapText="1"/>
    </xf>
    <xf numFmtId="49" fontId="11" fillId="0" borderId="42" xfId="3" applyNumberFormat="1" applyBorder="1" applyAlignment="1">
      <alignment wrapText="1"/>
    </xf>
    <xf numFmtId="49" fontId="16" fillId="14" borderId="25" xfId="3" applyNumberFormat="1" applyFont="1" applyFill="1" applyBorder="1" applyAlignment="1">
      <alignment horizontal="center" wrapText="1"/>
    </xf>
    <xf numFmtId="49" fontId="16" fillId="14" borderId="0" xfId="3" applyNumberFormat="1" applyFont="1" applyFill="1" applyAlignment="1">
      <alignment horizontal="center" wrapText="1"/>
    </xf>
    <xf numFmtId="49" fontId="16" fillId="14" borderId="26" xfId="3" applyNumberFormat="1" applyFont="1" applyFill="1" applyBorder="1" applyAlignment="1">
      <alignment horizontal="center" wrapText="1"/>
    </xf>
    <xf numFmtId="49" fontId="19" fillId="14" borderId="43" xfId="3" applyNumberFormat="1" applyFont="1" applyFill="1" applyBorder="1" applyAlignment="1">
      <alignment horizontal="left" vertical="center"/>
    </xf>
    <xf numFmtId="49" fontId="19" fillId="14" borderId="44" xfId="3" applyNumberFormat="1" applyFont="1" applyFill="1" applyBorder="1" applyAlignment="1">
      <alignment horizontal="center" vertical="center"/>
    </xf>
    <xf numFmtId="49" fontId="19" fillId="14" borderId="45" xfId="3" applyNumberFormat="1" applyFont="1" applyFill="1" applyBorder="1" applyAlignment="1">
      <alignment horizontal="center" vertical="center"/>
    </xf>
    <xf numFmtId="49" fontId="19" fillId="14" borderId="46" xfId="3" applyNumberFormat="1" applyFont="1" applyFill="1" applyBorder="1" applyAlignment="1">
      <alignment horizontal="center" vertical="center"/>
    </xf>
    <xf numFmtId="164" fontId="1" fillId="6" borderId="7" xfId="0" applyNumberFormat="1" applyFont="1" applyFill="1" applyBorder="1" applyAlignment="1">
      <alignment horizontal="center" vertical="center"/>
    </xf>
    <xf numFmtId="164" fontId="1" fillId="6" borderId="8" xfId="0" applyNumberFormat="1" applyFont="1" applyFill="1" applyBorder="1" applyAlignment="1">
      <alignment horizontal="center" vertical="center"/>
    </xf>
    <xf numFmtId="164" fontId="0" fillId="6" borderId="15" xfId="0" applyNumberFormat="1" applyFill="1" applyBorder="1" applyAlignment="1">
      <alignment horizontal="center" vertical="center"/>
    </xf>
    <xf numFmtId="164" fontId="0" fillId="6" borderId="16" xfId="0" applyNumberFormat="1" applyFill="1" applyBorder="1" applyAlignment="1">
      <alignment horizontal="center" vertical="center"/>
    </xf>
    <xf numFmtId="164" fontId="0" fillId="6" borderId="13" xfId="0" applyNumberFormat="1" applyFill="1" applyBorder="1" applyAlignment="1">
      <alignment horizontal="center" vertical="center"/>
    </xf>
    <xf numFmtId="164" fontId="0" fillId="6" borderId="11" xfId="0" applyNumberFormat="1" applyFill="1" applyBorder="1" applyAlignment="1">
      <alignment horizontal="center" vertical="center"/>
    </xf>
    <xf numFmtId="164" fontId="0" fillId="6" borderId="17" xfId="0" applyNumberFormat="1" applyFill="1" applyBorder="1" applyAlignment="1">
      <alignment horizontal="center" vertical="center"/>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164" fontId="0" fillId="5" borderId="15" xfId="0" applyNumberFormat="1" applyFill="1" applyBorder="1" applyAlignment="1">
      <alignment horizontal="center" vertical="center"/>
    </xf>
    <xf numFmtId="164" fontId="0" fillId="5" borderId="16" xfId="0" applyNumberFormat="1" applyFill="1" applyBorder="1" applyAlignment="1">
      <alignment horizontal="center" vertical="center"/>
    </xf>
    <xf numFmtId="164" fontId="0" fillId="5" borderId="14" xfId="0" applyNumberFormat="1" applyFill="1" applyBorder="1" applyAlignment="1">
      <alignment horizontal="center" vertical="center"/>
    </xf>
    <xf numFmtId="164" fontId="0" fillId="5" borderId="12" xfId="0" applyNumberFormat="1" applyFill="1" applyBorder="1" applyAlignment="1">
      <alignment horizontal="center" vertical="center"/>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5" borderId="14" xfId="0" applyNumberFormat="1" applyFont="1" applyFill="1" applyBorder="1" applyAlignment="1">
      <alignment horizontal="center" vertical="center"/>
    </xf>
    <xf numFmtId="164" fontId="1" fillId="5" borderId="12" xfId="0" applyNumberFormat="1" applyFont="1" applyFill="1" applyBorder="1" applyAlignment="1">
      <alignment horizontal="center" vertical="center"/>
    </xf>
    <xf numFmtId="164" fontId="0" fillId="4" borderId="13" xfId="0" applyNumberFormat="1" applyFill="1" applyBorder="1" applyAlignment="1">
      <alignment horizontal="center" vertical="center"/>
    </xf>
    <xf numFmtId="164" fontId="0" fillId="4" borderId="11" xfId="0" applyNumberFormat="1" applyFill="1" applyBorder="1" applyAlignment="1">
      <alignment horizontal="center" vertical="center"/>
    </xf>
    <xf numFmtId="164" fontId="0" fillId="4" borderId="15" xfId="0" applyNumberFormat="1" applyFill="1" applyBorder="1" applyAlignment="1">
      <alignment horizontal="center" vertical="center"/>
    </xf>
    <xf numFmtId="164" fontId="0" fillId="4" borderId="16" xfId="0" applyNumberForma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xf>
    <xf numFmtId="164" fontId="1" fillId="4" borderId="14" xfId="0" applyNumberFormat="1" applyFont="1" applyFill="1" applyBorder="1" applyAlignment="1">
      <alignment horizontal="center" vertical="center"/>
    </xf>
    <xf numFmtId="164" fontId="1" fillId="4" borderId="12" xfId="0" applyNumberFormat="1" applyFont="1" applyFill="1" applyBorder="1" applyAlignment="1">
      <alignment horizontal="center" vertical="center"/>
    </xf>
    <xf numFmtId="164" fontId="0" fillId="5" borderId="17" xfId="0" applyNumberFormat="1" applyFill="1" applyBorder="1" applyAlignment="1">
      <alignment horizontal="center" vertical="center"/>
    </xf>
    <xf numFmtId="0" fontId="4" fillId="0" borderId="1" xfId="0" applyFont="1" applyFill="1" applyBorder="1" applyAlignment="1">
      <alignment horizontal="center" vertical="center"/>
    </xf>
    <xf numFmtId="164" fontId="0" fillId="4" borderId="2" xfId="0" applyNumberFormat="1" applyFill="1" applyBorder="1" applyAlignment="1">
      <alignment horizontal="center" vertical="center"/>
    </xf>
    <xf numFmtId="164" fontId="0" fillId="7" borderId="15" xfId="0" applyNumberFormat="1" applyFill="1" applyBorder="1" applyAlignment="1">
      <alignment horizontal="center" vertical="center"/>
    </xf>
    <xf numFmtId="164" fontId="0" fillId="7" borderId="16" xfId="0" applyNumberFormat="1" applyFill="1" applyBorder="1" applyAlignment="1">
      <alignment horizontal="center" vertical="center"/>
    </xf>
    <xf numFmtId="164" fontId="7" fillId="2" borderId="19" xfId="0" applyNumberFormat="1" applyFont="1" applyFill="1" applyBorder="1" applyAlignment="1">
      <alignment horizontal="center" vertical="center"/>
    </xf>
    <xf numFmtId="164" fontId="7" fillId="2" borderId="20" xfId="0" applyNumberFormat="1" applyFont="1" applyFill="1" applyBorder="1" applyAlignment="1">
      <alignment horizontal="center" vertical="center"/>
    </xf>
    <xf numFmtId="164" fontId="1" fillId="3" borderId="19" xfId="0" applyNumberFormat="1" applyFont="1" applyFill="1" applyBorder="1" applyAlignment="1">
      <alignment horizontal="center" vertical="center"/>
    </xf>
    <xf numFmtId="164" fontId="1" fillId="3" borderId="20" xfId="0" applyNumberFormat="1" applyFont="1" applyFill="1" applyBorder="1" applyAlignment="1">
      <alignment horizontal="center" vertical="center"/>
    </xf>
    <xf numFmtId="164" fontId="0" fillId="7" borderId="9" xfId="0" applyNumberFormat="1" applyFill="1" applyBorder="1" applyAlignment="1">
      <alignment horizontal="center" vertical="center"/>
    </xf>
    <xf numFmtId="164" fontId="0" fillId="7" borderId="13" xfId="0" applyNumberFormat="1" applyFill="1" applyBorder="1" applyAlignment="1">
      <alignment horizontal="center" vertical="center"/>
    </xf>
    <xf numFmtId="164" fontId="0" fillId="7" borderId="11" xfId="0" applyNumberFormat="1" applyFill="1" applyBorder="1" applyAlignment="1">
      <alignment horizontal="center" vertical="center"/>
    </xf>
    <xf numFmtId="164" fontId="0" fillId="6" borderId="2" xfId="0" applyNumberFormat="1" applyFill="1" applyBorder="1" applyAlignment="1">
      <alignment horizontal="center" vertical="center"/>
    </xf>
    <xf numFmtId="164" fontId="1" fillId="6" borderId="15" xfId="0" applyNumberFormat="1" applyFont="1" applyFill="1" applyBorder="1" applyAlignment="1">
      <alignment horizontal="center" vertical="center"/>
    </xf>
    <xf numFmtId="164" fontId="1" fillId="6" borderId="16" xfId="0" applyNumberFormat="1" applyFont="1" applyFill="1" applyBorder="1" applyAlignment="1">
      <alignment horizontal="center" vertical="center"/>
    </xf>
    <xf numFmtId="164" fontId="1" fillId="6" borderId="3" xfId="0" applyNumberFormat="1" applyFont="1" applyFill="1" applyBorder="1" applyAlignment="1">
      <alignment horizontal="center" vertical="center"/>
    </xf>
    <xf numFmtId="164" fontId="1" fillId="6" borderId="12"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164" fontId="1" fillId="6" borderId="14" xfId="0" applyNumberFormat="1" applyFont="1" applyFill="1" applyBorder="1" applyAlignment="1">
      <alignment horizontal="center" vertical="center"/>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164" fontId="0" fillId="11" borderId="15" xfId="0" applyNumberFormat="1" applyFill="1" applyBorder="1" applyAlignment="1">
      <alignment horizontal="center" vertical="center"/>
    </xf>
    <xf numFmtId="164" fontId="0" fillId="11" borderId="16" xfId="0" applyNumberFormat="1" applyFill="1" applyBorder="1" applyAlignment="1">
      <alignment horizontal="center" vertical="center"/>
    </xf>
    <xf numFmtId="164" fontId="0" fillId="11" borderId="9" xfId="0" applyNumberFormat="1" applyFill="1" applyBorder="1" applyAlignment="1">
      <alignment horizontal="center" vertical="center"/>
    </xf>
    <xf numFmtId="164" fontId="0" fillId="11" borderId="13" xfId="0" applyNumberFormat="1" applyFill="1" applyBorder="1" applyAlignment="1">
      <alignment horizontal="center" vertical="center"/>
    </xf>
    <xf numFmtId="164" fontId="0" fillId="11" borderId="11" xfId="0" applyNumberFormat="1" applyFill="1" applyBorder="1" applyAlignment="1">
      <alignment horizontal="center" vertical="center"/>
    </xf>
    <xf numFmtId="164" fontId="0" fillId="10" borderId="1" xfId="0" applyNumberFormat="1" applyFill="1" applyBorder="1" applyAlignment="1">
      <alignment horizontal="center" vertical="center"/>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10" xfId="0" applyFont="1" applyFill="1" applyBorder="1" applyAlignment="1">
      <alignment horizontal="center" vertical="center" wrapText="1"/>
    </xf>
    <xf numFmtId="164" fontId="7" fillId="2" borderId="18"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10" fontId="8" fillId="2" borderId="9" xfId="1" applyNumberFormat="1" applyFont="1" applyFill="1" applyBorder="1" applyAlignment="1">
      <alignment horizontal="center" vertical="center"/>
    </xf>
    <xf numFmtId="10" fontId="0" fillId="3" borderId="9" xfId="1" applyNumberFormat="1" applyFont="1" applyFill="1" applyBorder="1" applyAlignment="1">
      <alignment horizontal="center" vertical="center"/>
    </xf>
    <xf numFmtId="164" fontId="0" fillId="10" borderId="9" xfId="0" applyNumberFormat="1" applyFill="1" applyBorder="1" applyAlignment="1">
      <alignment horizontal="center" vertical="center"/>
    </xf>
    <xf numFmtId="10" fontId="8" fillId="2" borderId="6" xfId="1" applyNumberFormat="1" applyFont="1" applyFill="1" applyBorder="1" applyAlignment="1">
      <alignment horizontal="center" vertical="center"/>
    </xf>
    <xf numFmtId="10" fontId="0" fillId="3" borderId="6" xfId="1" applyNumberFormat="1" applyFont="1" applyFill="1" applyBorder="1" applyAlignment="1">
      <alignment horizontal="center" vertical="center"/>
    </xf>
  </cellXfs>
  <cellStyles count="5">
    <cellStyle name="Currency 10 2 2" xfId="4" xr:uid="{AABDBC83-F071-4538-AD63-36ED9DC94BBE}"/>
    <cellStyle name="Normal" xfId="0" builtinId="0"/>
    <cellStyle name="Normal 330" xfId="3" xr:uid="{BAF47116-DF12-4AFD-9320-B8BB45B28348}"/>
    <cellStyle name="Normal 7 2" xfId="2" xr:uid="{BE92C878-8747-489B-97F3-06CB992DE19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C0B0-4F6A-49A7-90AD-52A9826F1238}">
  <dimension ref="A1:R33"/>
  <sheetViews>
    <sheetView tabSelected="1" topLeftCell="B1" workbookViewId="0">
      <selection activeCell="B7" sqref="B7:Q7"/>
    </sheetView>
  </sheetViews>
  <sheetFormatPr defaultColWidth="8.81640625" defaultRowHeight="14.5" x14ac:dyDescent="0.35"/>
  <cols>
    <col min="5" max="5" width="14.7265625" customWidth="1"/>
    <col min="16" max="16" width="26.81640625" customWidth="1"/>
    <col min="17" max="17" width="10.453125" customWidth="1"/>
  </cols>
  <sheetData>
    <row r="1" spans="1:18" ht="25.5" thickBot="1" x14ac:dyDescent="0.55000000000000004">
      <c r="A1" s="58"/>
      <c r="B1" s="58"/>
      <c r="C1" s="58"/>
      <c r="D1" s="58"/>
      <c r="E1" s="58"/>
      <c r="F1" s="59"/>
      <c r="G1" s="59"/>
      <c r="H1" s="58"/>
      <c r="I1" s="58"/>
      <c r="J1" s="58"/>
      <c r="K1" s="58"/>
      <c r="L1" s="58"/>
      <c r="M1" s="58"/>
      <c r="N1" s="58"/>
      <c r="O1" s="58"/>
      <c r="P1" s="58"/>
      <c r="Q1" s="58"/>
      <c r="R1" s="58"/>
    </row>
    <row r="2" spans="1:18" ht="15.5" x14ac:dyDescent="0.35">
      <c r="A2" s="60"/>
      <c r="B2" s="61"/>
      <c r="C2" s="62"/>
      <c r="D2" s="62"/>
      <c r="E2" s="62"/>
      <c r="F2" s="63"/>
      <c r="G2" s="63"/>
      <c r="H2" s="64"/>
      <c r="I2" s="64"/>
      <c r="J2" s="64"/>
      <c r="K2" s="64"/>
      <c r="L2" s="64"/>
      <c r="M2" s="64"/>
      <c r="N2" s="64"/>
      <c r="O2" s="64"/>
      <c r="P2" s="64"/>
      <c r="Q2" s="65"/>
      <c r="R2" s="58"/>
    </row>
    <row r="3" spans="1:18" ht="30" x14ac:dyDescent="0.6">
      <c r="A3" s="66"/>
      <c r="B3" s="109" t="s">
        <v>60</v>
      </c>
      <c r="C3" s="110"/>
      <c r="D3" s="110"/>
      <c r="E3" s="110"/>
      <c r="F3" s="110"/>
      <c r="G3" s="110"/>
      <c r="H3" s="110"/>
      <c r="I3" s="110"/>
      <c r="J3" s="110"/>
      <c r="K3" s="110"/>
      <c r="L3" s="110"/>
      <c r="M3" s="110"/>
      <c r="N3" s="110"/>
      <c r="O3" s="110"/>
      <c r="P3" s="110"/>
      <c r="Q3" s="111"/>
      <c r="R3" s="58"/>
    </row>
    <row r="4" spans="1:18" ht="18" x14ac:dyDescent="0.4">
      <c r="A4" s="67"/>
      <c r="B4" s="68"/>
      <c r="C4" s="69"/>
      <c r="D4" s="69"/>
      <c r="E4" s="69"/>
      <c r="F4" s="70"/>
      <c r="G4" s="70"/>
      <c r="H4" s="71"/>
      <c r="I4" s="72"/>
      <c r="J4" s="72"/>
      <c r="K4" s="72"/>
      <c r="L4" s="72"/>
      <c r="M4" s="72"/>
      <c r="N4" s="72"/>
      <c r="O4" s="72"/>
      <c r="P4" s="72"/>
      <c r="Q4" s="73"/>
      <c r="R4" s="58"/>
    </row>
    <row r="5" spans="1:18" ht="23" x14ac:dyDescent="0.5">
      <c r="A5" s="67"/>
      <c r="B5" s="112" t="s">
        <v>61</v>
      </c>
      <c r="C5" s="113"/>
      <c r="D5" s="113"/>
      <c r="E5" s="113"/>
      <c r="F5" s="113"/>
      <c r="G5" s="113"/>
      <c r="H5" s="113"/>
      <c r="I5" s="113"/>
      <c r="J5" s="113"/>
      <c r="K5" s="113"/>
      <c r="L5" s="113"/>
      <c r="M5" s="113"/>
      <c r="N5" s="113"/>
      <c r="O5" s="113"/>
      <c r="P5" s="113"/>
      <c r="Q5" s="114"/>
      <c r="R5" s="58"/>
    </row>
    <row r="6" spans="1:18" ht="18" x14ac:dyDescent="0.4">
      <c r="A6" s="67"/>
      <c r="B6" s="115"/>
      <c r="C6" s="116"/>
      <c r="D6" s="116"/>
      <c r="E6" s="116"/>
      <c r="F6" s="116"/>
      <c r="G6" s="116"/>
      <c r="H6" s="116"/>
      <c r="I6" s="116"/>
      <c r="J6" s="116"/>
      <c r="K6" s="116"/>
      <c r="L6" s="116"/>
      <c r="M6" s="116"/>
      <c r="N6" s="116"/>
      <c r="O6" s="116"/>
      <c r="P6" s="116"/>
      <c r="Q6" s="117"/>
      <c r="R6" s="58"/>
    </row>
    <row r="7" spans="1:18" ht="18" x14ac:dyDescent="0.4">
      <c r="A7" s="67"/>
      <c r="B7" s="115" t="s">
        <v>62</v>
      </c>
      <c r="C7" s="116"/>
      <c r="D7" s="116"/>
      <c r="E7" s="116"/>
      <c r="F7" s="116"/>
      <c r="G7" s="116"/>
      <c r="H7" s="116"/>
      <c r="I7" s="116"/>
      <c r="J7" s="116"/>
      <c r="K7" s="116"/>
      <c r="L7" s="116"/>
      <c r="M7" s="116"/>
      <c r="N7" s="116"/>
      <c r="O7" s="116"/>
      <c r="P7" s="116"/>
      <c r="Q7" s="117"/>
      <c r="R7" s="58"/>
    </row>
    <row r="8" spans="1:18" ht="18" x14ac:dyDescent="0.4">
      <c r="A8" s="67"/>
      <c r="B8" s="74"/>
      <c r="C8" s="75"/>
      <c r="D8" s="75"/>
      <c r="E8" s="75"/>
      <c r="F8" s="69"/>
      <c r="G8" s="70"/>
      <c r="H8" s="71"/>
      <c r="I8" s="72"/>
      <c r="J8" s="72"/>
      <c r="K8" s="72"/>
      <c r="L8" s="72"/>
      <c r="M8" s="72"/>
      <c r="N8" s="72"/>
      <c r="O8" s="72"/>
      <c r="P8" s="72"/>
      <c r="Q8" s="73"/>
      <c r="R8" s="58"/>
    </row>
    <row r="9" spans="1:18" ht="15.75" customHeight="1" x14ac:dyDescent="0.35">
      <c r="A9" s="58"/>
      <c r="B9" s="68"/>
      <c r="C9" s="118" t="s">
        <v>63</v>
      </c>
      <c r="D9" s="119"/>
      <c r="E9" s="120"/>
      <c r="F9" s="127" t="s">
        <v>71</v>
      </c>
      <c r="G9" s="128"/>
      <c r="H9" s="128"/>
      <c r="I9" s="128"/>
      <c r="J9" s="128"/>
      <c r="K9" s="128"/>
      <c r="L9" s="128"/>
      <c r="M9" s="128"/>
      <c r="N9" s="128"/>
      <c r="O9" s="129"/>
      <c r="P9" s="72"/>
      <c r="Q9" s="73"/>
      <c r="R9" s="58"/>
    </row>
    <row r="10" spans="1:18" ht="15.5" x14ac:dyDescent="0.35">
      <c r="A10" s="58"/>
      <c r="B10" s="68"/>
      <c r="C10" s="121"/>
      <c r="D10" s="122"/>
      <c r="E10" s="123"/>
      <c r="F10" s="130"/>
      <c r="G10" s="131"/>
      <c r="H10" s="131"/>
      <c r="I10" s="131"/>
      <c r="J10" s="131"/>
      <c r="K10" s="131"/>
      <c r="L10" s="131"/>
      <c r="M10" s="131"/>
      <c r="N10" s="131"/>
      <c r="O10" s="132"/>
      <c r="P10" s="72"/>
      <c r="Q10" s="73"/>
      <c r="R10" s="58"/>
    </row>
    <row r="11" spans="1:18" ht="15.5" x14ac:dyDescent="0.35">
      <c r="A11" s="58"/>
      <c r="B11" s="74"/>
      <c r="C11" s="121"/>
      <c r="D11" s="122"/>
      <c r="E11" s="123"/>
      <c r="F11" s="130"/>
      <c r="G11" s="131"/>
      <c r="H11" s="131"/>
      <c r="I11" s="131"/>
      <c r="J11" s="131"/>
      <c r="K11" s="131"/>
      <c r="L11" s="131"/>
      <c r="M11" s="131"/>
      <c r="N11" s="131"/>
      <c r="O11" s="132"/>
      <c r="P11" s="72"/>
      <c r="Q11" s="73"/>
      <c r="R11" s="58"/>
    </row>
    <row r="12" spans="1:18" ht="15.5" x14ac:dyDescent="0.35">
      <c r="A12" s="58"/>
      <c r="B12" s="74"/>
      <c r="C12" s="121"/>
      <c r="D12" s="122"/>
      <c r="E12" s="123"/>
      <c r="F12" s="130"/>
      <c r="G12" s="131"/>
      <c r="H12" s="131"/>
      <c r="I12" s="131"/>
      <c r="J12" s="131"/>
      <c r="K12" s="131"/>
      <c r="L12" s="131"/>
      <c r="M12" s="131"/>
      <c r="N12" s="131"/>
      <c r="O12" s="132"/>
      <c r="P12" s="72"/>
      <c r="Q12" s="73"/>
      <c r="R12" s="58"/>
    </row>
    <row r="13" spans="1:18" ht="39.75" customHeight="1" x14ac:dyDescent="0.35">
      <c r="A13" s="58"/>
      <c r="B13" s="74"/>
      <c r="C13" s="124"/>
      <c r="D13" s="125"/>
      <c r="E13" s="126"/>
      <c r="F13" s="133"/>
      <c r="G13" s="134"/>
      <c r="H13" s="134"/>
      <c r="I13" s="134"/>
      <c r="J13" s="134"/>
      <c r="K13" s="134"/>
      <c r="L13" s="134"/>
      <c r="M13" s="134"/>
      <c r="N13" s="134"/>
      <c r="O13" s="135"/>
      <c r="P13" s="72"/>
      <c r="Q13" s="73"/>
      <c r="R13" s="58"/>
    </row>
    <row r="14" spans="1:18" ht="16" thickBot="1" x14ac:dyDescent="0.4">
      <c r="A14" s="58"/>
      <c r="B14" s="76"/>
      <c r="C14" s="77"/>
      <c r="D14" s="78"/>
      <c r="E14" s="78"/>
      <c r="F14" s="79"/>
      <c r="G14" s="79"/>
      <c r="H14" s="80"/>
      <c r="I14" s="80"/>
      <c r="J14" s="80"/>
      <c r="K14" s="80"/>
      <c r="L14" s="80"/>
      <c r="M14" s="80"/>
      <c r="N14" s="80"/>
      <c r="O14" s="80"/>
      <c r="P14" s="80"/>
      <c r="Q14" s="81"/>
      <c r="R14" s="58"/>
    </row>
    <row r="15" spans="1:18" ht="16" thickBot="1" x14ac:dyDescent="0.4">
      <c r="A15" s="82"/>
      <c r="B15" s="83"/>
      <c r="C15" s="84"/>
      <c r="D15" s="85"/>
      <c r="E15" s="85"/>
      <c r="F15" s="83"/>
      <c r="G15" s="83"/>
      <c r="H15" s="82"/>
      <c r="I15" s="82"/>
      <c r="J15" s="82"/>
      <c r="K15" s="82"/>
      <c r="L15" s="82"/>
      <c r="M15" s="82"/>
      <c r="N15" s="82"/>
      <c r="O15" s="82"/>
      <c r="P15" s="82"/>
      <c r="Q15" s="82"/>
      <c r="R15" s="82"/>
    </row>
    <row r="16" spans="1:18" ht="15.5" x14ac:dyDescent="0.35">
      <c r="A16" s="58"/>
      <c r="B16" s="61"/>
      <c r="C16" s="86"/>
      <c r="D16" s="87"/>
      <c r="E16" s="87"/>
      <c r="F16" s="62"/>
      <c r="G16" s="62"/>
      <c r="H16" s="64"/>
      <c r="I16" s="64"/>
      <c r="J16" s="64"/>
      <c r="K16" s="64"/>
      <c r="L16" s="64"/>
      <c r="M16" s="64"/>
      <c r="N16" s="64"/>
      <c r="O16" s="64"/>
      <c r="P16" s="64"/>
      <c r="Q16" s="65"/>
      <c r="R16" s="58"/>
    </row>
    <row r="17" spans="1:18" ht="15" customHeight="1" x14ac:dyDescent="0.35">
      <c r="A17" s="58"/>
      <c r="B17" s="88"/>
      <c r="C17" s="136" t="s">
        <v>70</v>
      </c>
      <c r="D17" s="137"/>
      <c r="E17" s="137"/>
      <c r="F17" s="137"/>
      <c r="G17" s="137"/>
      <c r="H17" s="137"/>
      <c r="I17" s="137"/>
      <c r="J17" s="137"/>
      <c r="K17" s="137"/>
      <c r="L17" s="137"/>
      <c r="M17" s="137"/>
      <c r="N17" s="137"/>
      <c r="O17" s="137"/>
      <c r="P17" s="138"/>
      <c r="Q17" s="73"/>
      <c r="R17" s="58"/>
    </row>
    <row r="18" spans="1:18" ht="15.5" x14ac:dyDescent="0.35">
      <c r="A18" s="58"/>
      <c r="B18" s="88"/>
      <c r="C18" s="139"/>
      <c r="D18" s="139"/>
      <c r="E18" s="139"/>
      <c r="F18" s="139"/>
      <c r="G18" s="139"/>
      <c r="H18" s="139"/>
      <c r="I18" s="139"/>
      <c r="J18" s="139"/>
      <c r="K18" s="139"/>
      <c r="L18" s="139"/>
      <c r="M18" s="139"/>
      <c r="N18" s="139"/>
      <c r="O18" s="139"/>
      <c r="P18" s="140"/>
      <c r="Q18" s="73"/>
      <c r="R18" s="58"/>
    </row>
    <row r="19" spans="1:18" ht="117" customHeight="1" x14ac:dyDescent="0.35">
      <c r="A19" s="58"/>
      <c r="B19" s="88"/>
      <c r="C19" s="141"/>
      <c r="D19" s="141"/>
      <c r="E19" s="141"/>
      <c r="F19" s="141"/>
      <c r="G19" s="141"/>
      <c r="H19" s="141"/>
      <c r="I19" s="141"/>
      <c r="J19" s="141"/>
      <c r="K19" s="141"/>
      <c r="L19" s="141"/>
      <c r="M19" s="141"/>
      <c r="N19" s="141"/>
      <c r="O19" s="141"/>
      <c r="P19" s="142"/>
      <c r="Q19" s="73"/>
      <c r="R19" s="58"/>
    </row>
    <row r="20" spans="1:18" ht="16" thickBot="1" x14ac:dyDescent="0.4">
      <c r="A20" s="58"/>
      <c r="B20" s="76"/>
      <c r="C20" s="77"/>
      <c r="D20" s="78"/>
      <c r="E20" s="78"/>
      <c r="F20" s="79"/>
      <c r="G20" s="79"/>
      <c r="H20" s="80"/>
      <c r="I20" s="80"/>
      <c r="J20" s="80"/>
      <c r="K20" s="80"/>
      <c r="L20" s="80"/>
      <c r="M20" s="80"/>
      <c r="N20" s="80"/>
      <c r="O20" s="80"/>
      <c r="P20" s="80"/>
      <c r="Q20" s="81"/>
      <c r="R20" s="58"/>
    </row>
    <row r="21" spans="1:18" ht="15.5" x14ac:dyDescent="0.35">
      <c r="A21" s="89"/>
      <c r="B21" s="89"/>
      <c r="C21" s="90"/>
      <c r="D21" s="91"/>
      <c r="E21" s="91"/>
      <c r="F21" s="89"/>
      <c r="G21" s="89"/>
      <c r="H21" s="89"/>
      <c r="I21" s="89"/>
      <c r="J21" s="89"/>
      <c r="K21" s="89"/>
      <c r="L21" s="89"/>
      <c r="M21" s="89"/>
      <c r="N21" s="89"/>
      <c r="O21" s="89"/>
      <c r="P21" s="89"/>
      <c r="Q21" s="89"/>
      <c r="R21" s="89"/>
    </row>
    <row r="22" spans="1:18" ht="16" thickBot="1" x14ac:dyDescent="0.4">
      <c r="A22" s="82"/>
      <c r="B22" s="83"/>
      <c r="C22" s="84"/>
      <c r="D22" s="85"/>
      <c r="E22" s="85"/>
      <c r="F22" s="83"/>
      <c r="G22" s="83"/>
      <c r="H22" s="82"/>
      <c r="I22" s="82"/>
      <c r="J22" s="82"/>
      <c r="K22" s="82"/>
      <c r="L22" s="82"/>
      <c r="M22" s="82"/>
      <c r="N22" s="82"/>
      <c r="O22" s="82"/>
      <c r="P22" s="82"/>
      <c r="Q22" s="82"/>
      <c r="R22" s="82"/>
    </row>
    <row r="23" spans="1:18" ht="15.5" x14ac:dyDescent="0.35">
      <c r="A23" s="82"/>
      <c r="B23" s="61"/>
      <c r="C23" s="86"/>
      <c r="D23" s="87"/>
      <c r="E23" s="87"/>
      <c r="F23" s="62"/>
      <c r="G23" s="62"/>
      <c r="H23" s="62"/>
      <c r="I23" s="62"/>
      <c r="J23" s="62"/>
      <c r="K23" s="62"/>
      <c r="L23" s="62"/>
      <c r="M23" s="62"/>
      <c r="N23" s="62"/>
      <c r="O23" s="62"/>
      <c r="P23" s="62"/>
      <c r="Q23" s="92"/>
      <c r="R23" s="82"/>
    </row>
    <row r="24" spans="1:18" ht="22.5" customHeight="1" x14ac:dyDescent="0.35">
      <c r="A24" s="82"/>
      <c r="B24" s="143" t="s">
        <v>64</v>
      </c>
      <c r="C24" s="144"/>
      <c r="D24" s="144"/>
      <c r="E24" s="144"/>
      <c r="F24" s="144"/>
      <c r="G24" s="144"/>
      <c r="H24" s="144"/>
      <c r="I24" s="144"/>
      <c r="J24" s="144"/>
      <c r="K24" s="144"/>
      <c r="L24" s="144"/>
      <c r="M24" s="144"/>
      <c r="N24" s="144"/>
      <c r="O24" s="144"/>
      <c r="P24" s="144"/>
      <c r="Q24" s="145"/>
      <c r="R24" s="58"/>
    </row>
    <row r="25" spans="1:18" ht="15" customHeight="1" x14ac:dyDescent="0.35">
      <c r="A25" s="82"/>
      <c r="B25" s="143"/>
      <c r="C25" s="144"/>
      <c r="D25" s="144"/>
      <c r="E25" s="144"/>
      <c r="F25" s="144"/>
      <c r="G25" s="144"/>
      <c r="H25" s="144"/>
      <c r="I25" s="144"/>
      <c r="J25" s="144"/>
      <c r="K25" s="144"/>
      <c r="L25" s="144"/>
      <c r="M25" s="144"/>
      <c r="N25" s="144"/>
      <c r="O25" s="144"/>
      <c r="P25" s="144"/>
      <c r="Q25" s="145"/>
      <c r="R25" s="58"/>
    </row>
    <row r="26" spans="1:18" ht="18" x14ac:dyDescent="0.4">
      <c r="A26" s="82"/>
      <c r="B26" s="93"/>
      <c r="C26" s="94"/>
      <c r="D26" s="94"/>
      <c r="E26" s="94"/>
      <c r="F26" s="94"/>
      <c r="G26" s="94"/>
      <c r="H26" s="94"/>
      <c r="I26" s="94"/>
      <c r="J26" s="94"/>
      <c r="K26" s="94"/>
      <c r="L26" s="94"/>
      <c r="M26" s="94"/>
      <c r="N26" s="94"/>
      <c r="O26" s="94"/>
      <c r="P26" s="94"/>
      <c r="Q26" s="95"/>
      <c r="R26" s="58"/>
    </row>
    <row r="27" spans="1:18" ht="15.5" x14ac:dyDescent="0.35">
      <c r="A27" s="82"/>
      <c r="B27" s="74"/>
      <c r="C27" s="75"/>
      <c r="D27" s="75"/>
      <c r="E27" s="96" t="s">
        <v>65</v>
      </c>
      <c r="F27" s="146" t="s">
        <v>66</v>
      </c>
      <c r="G27" s="103"/>
      <c r="H27" s="103"/>
      <c r="I27" s="146" t="s">
        <v>67</v>
      </c>
      <c r="J27" s="103"/>
      <c r="K27" s="147" t="s">
        <v>68</v>
      </c>
      <c r="L27" s="148"/>
      <c r="M27" s="148"/>
      <c r="N27" s="148"/>
      <c r="O27" s="148"/>
      <c r="P27" s="149"/>
      <c r="Q27" s="97"/>
      <c r="R27" s="58"/>
    </row>
    <row r="28" spans="1:18" ht="69" customHeight="1" x14ac:dyDescent="0.35">
      <c r="A28" s="82"/>
      <c r="B28" s="74"/>
      <c r="C28" s="75"/>
      <c r="D28" s="75"/>
      <c r="E28" s="98" t="s">
        <v>69</v>
      </c>
      <c r="F28" s="104" t="s">
        <v>72</v>
      </c>
      <c r="G28" s="108"/>
      <c r="H28" s="108"/>
      <c r="I28" s="104" t="s">
        <v>60</v>
      </c>
      <c r="J28" s="103"/>
      <c r="K28" s="105" t="s">
        <v>73</v>
      </c>
      <c r="L28" s="106"/>
      <c r="M28" s="106"/>
      <c r="N28" s="106"/>
      <c r="O28" s="106"/>
      <c r="P28" s="107"/>
      <c r="Q28" s="97"/>
      <c r="R28" s="58"/>
    </row>
    <row r="29" spans="1:18" ht="48.75" customHeight="1" x14ac:dyDescent="0.35">
      <c r="A29" s="82"/>
      <c r="B29" s="74"/>
      <c r="C29" s="75"/>
      <c r="D29" s="75"/>
      <c r="E29" s="98"/>
      <c r="F29" s="102"/>
      <c r="G29" s="103"/>
      <c r="H29" s="103"/>
      <c r="I29" s="104"/>
      <c r="J29" s="103"/>
      <c r="K29" s="105"/>
      <c r="L29" s="106"/>
      <c r="M29" s="106"/>
      <c r="N29" s="106"/>
      <c r="O29" s="106"/>
      <c r="P29" s="107"/>
      <c r="Q29" s="97"/>
      <c r="R29" s="58"/>
    </row>
    <row r="30" spans="1:18" ht="65.25" customHeight="1" x14ac:dyDescent="0.35">
      <c r="A30" s="82"/>
      <c r="B30" s="74"/>
      <c r="C30" s="75"/>
      <c r="D30" s="99"/>
      <c r="E30" s="98"/>
      <c r="F30" s="102"/>
      <c r="G30" s="103"/>
      <c r="H30" s="103"/>
      <c r="I30" s="104"/>
      <c r="J30" s="103"/>
      <c r="K30" s="105"/>
      <c r="L30" s="106"/>
      <c r="M30" s="106"/>
      <c r="N30" s="106"/>
      <c r="O30" s="106"/>
      <c r="P30" s="107"/>
      <c r="Q30" s="97"/>
      <c r="R30" s="58"/>
    </row>
    <row r="31" spans="1:18" ht="65.25" customHeight="1" x14ac:dyDescent="0.35">
      <c r="A31" s="82"/>
      <c r="B31" s="74"/>
      <c r="C31" s="75"/>
      <c r="D31" s="99"/>
      <c r="E31" s="98"/>
      <c r="F31" s="102"/>
      <c r="G31" s="103"/>
      <c r="H31" s="103"/>
      <c r="I31" s="104"/>
      <c r="J31" s="103"/>
      <c r="K31" s="105"/>
      <c r="L31" s="106"/>
      <c r="M31" s="106"/>
      <c r="N31" s="106"/>
      <c r="O31" s="106"/>
      <c r="P31" s="107"/>
      <c r="Q31" s="97"/>
      <c r="R31" s="58"/>
    </row>
    <row r="32" spans="1:18" ht="65.25" customHeight="1" x14ac:dyDescent="0.35">
      <c r="A32" s="82"/>
      <c r="B32" s="74"/>
      <c r="C32" s="75"/>
      <c r="D32" s="99"/>
      <c r="E32" s="98"/>
      <c r="F32" s="102"/>
      <c r="G32" s="103"/>
      <c r="H32" s="103"/>
      <c r="I32" s="104"/>
      <c r="J32" s="103"/>
      <c r="K32" s="105"/>
      <c r="L32" s="106"/>
      <c r="M32" s="106"/>
      <c r="N32" s="106"/>
      <c r="O32" s="106"/>
      <c r="P32" s="107"/>
      <c r="Q32" s="97"/>
      <c r="R32" s="58"/>
    </row>
    <row r="33" spans="1:18" ht="16" thickBot="1" x14ac:dyDescent="0.4">
      <c r="A33" s="82"/>
      <c r="B33" s="76"/>
      <c r="C33" s="100"/>
      <c r="D33" s="100"/>
      <c r="E33" s="100"/>
      <c r="F33" s="100"/>
      <c r="G33" s="100"/>
      <c r="H33" s="100"/>
      <c r="I33" s="100"/>
      <c r="J33" s="100"/>
      <c r="K33" s="100"/>
      <c r="L33" s="100"/>
      <c r="M33" s="100"/>
      <c r="N33" s="79"/>
      <c r="O33" s="79"/>
      <c r="P33" s="79"/>
      <c r="Q33" s="101"/>
      <c r="R33" s="58"/>
    </row>
  </sheetData>
  <mergeCells count="26">
    <mergeCell ref="F28:H28"/>
    <mergeCell ref="I28:J28"/>
    <mergeCell ref="K28:P28"/>
    <mergeCell ref="B3:Q3"/>
    <mergeCell ref="B5:Q5"/>
    <mergeCell ref="B6:Q6"/>
    <mergeCell ref="B7:Q7"/>
    <mergeCell ref="C9:E13"/>
    <mergeCell ref="F9:O13"/>
    <mergeCell ref="C17:P19"/>
    <mergeCell ref="B24:Q25"/>
    <mergeCell ref="F27:H27"/>
    <mergeCell ref="I27:J27"/>
    <mergeCell ref="K27:P27"/>
    <mergeCell ref="F29:H29"/>
    <mergeCell ref="I29:J29"/>
    <mergeCell ref="K29:P29"/>
    <mergeCell ref="F30:H30"/>
    <mergeCell ref="I30:J30"/>
    <mergeCell ref="K30:P30"/>
    <mergeCell ref="F31:H31"/>
    <mergeCell ref="I31:J31"/>
    <mergeCell ref="K31:P31"/>
    <mergeCell ref="F32:H32"/>
    <mergeCell ref="I32:J32"/>
    <mergeCell ref="K32:P32"/>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8"/>
  <sheetViews>
    <sheetView topLeftCell="C1" workbookViewId="0">
      <selection activeCell="Q34" sqref="Q34"/>
    </sheetView>
  </sheetViews>
  <sheetFormatPr defaultColWidth="9.1796875" defaultRowHeight="14.5" x14ac:dyDescent="0.35"/>
  <cols>
    <col min="1" max="1" width="1.7265625" style="2" customWidth="1"/>
    <col min="2" max="3" width="20.7265625" style="2" customWidth="1"/>
    <col min="4" max="15" width="10.7265625" style="2" customWidth="1"/>
    <col min="16" max="16" width="1.7265625" style="2" customWidth="1"/>
    <col min="17" max="16384" width="9.1796875" style="2"/>
  </cols>
  <sheetData>
    <row r="1" spans="2:17" ht="6" customHeight="1" x14ac:dyDescent="0.35"/>
    <row r="2" spans="2:17" ht="33" customHeight="1" x14ac:dyDescent="0.35">
      <c r="B2" s="4" t="s">
        <v>0</v>
      </c>
      <c r="C2" s="4"/>
      <c r="D2" s="173" t="s">
        <v>1</v>
      </c>
      <c r="E2" s="173"/>
      <c r="F2" s="174" t="s">
        <v>2</v>
      </c>
      <c r="G2" s="174"/>
      <c r="H2" s="174" t="s">
        <v>3</v>
      </c>
      <c r="I2" s="174"/>
      <c r="J2" s="174" t="s">
        <v>4</v>
      </c>
      <c r="K2" s="174"/>
      <c r="L2" s="174" t="s">
        <v>5</v>
      </c>
      <c r="M2" s="174"/>
      <c r="N2" s="178" t="s">
        <v>38</v>
      </c>
      <c r="O2" s="178"/>
      <c r="P2" s="1"/>
    </row>
    <row r="3" spans="2:17" s="3" customFormat="1" ht="33" customHeight="1" x14ac:dyDescent="0.35">
      <c r="B3" s="164" t="s">
        <v>6</v>
      </c>
      <c r="C3" s="53" t="s">
        <v>43</v>
      </c>
      <c r="D3" s="171">
        <v>851.3</v>
      </c>
      <c r="E3" s="172"/>
      <c r="F3" s="171">
        <v>849.88294464122009</v>
      </c>
      <c r="G3" s="172"/>
      <c r="H3" s="171">
        <v>880.5663156003834</v>
      </c>
      <c r="I3" s="172"/>
      <c r="J3" s="171">
        <v>825.00427354027829</v>
      </c>
      <c r="K3" s="172"/>
      <c r="L3" s="171">
        <v>831.59299192975789</v>
      </c>
      <c r="M3" s="172"/>
      <c r="N3" s="171">
        <v>850</v>
      </c>
      <c r="O3" s="172"/>
    </row>
    <row r="4" spans="2:17" ht="33" customHeight="1" thickBot="1" x14ac:dyDescent="0.4">
      <c r="B4" s="165"/>
      <c r="C4" s="12" t="s">
        <v>51</v>
      </c>
      <c r="D4" s="169">
        <v>-91.109196350000005</v>
      </c>
      <c r="E4" s="170"/>
      <c r="F4" s="169">
        <v>-45</v>
      </c>
      <c r="G4" s="170"/>
      <c r="H4" s="169">
        <v>0</v>
      </c>
      <c r="I4" s="170"/>
      <c r="J4" s="169">
        <v>0</v>
      </c>
      <c r="K4" s="170"/>
      <c r="L4" s="169">
        <v>0</v>
      </c>
      <c r="M4" s="170"/>
      <c r="N4" s="179"/>
      <c r="O4" s="170"/>
    </row>
    <row r="5" spans="2:17" ht="33" customHeight="1" thickTop="1" thickBot="1" x14ac:dyDescent="0.4">
      <c r="B5" s="166"/>
      <c r="C5" s="11" t="s">
        <v>7</v>
      </c>
      <c r="D5" s="175">
        <f>D3-D4</f>
        <v>942.40919635</v>
      </c>
      <c r="E5" s="176"/>
      <c r="F5" s="175">
        <f t="shared" ref="F5" si="0">F3-F4</f>
        <v>894.88294464122009</v>
      </c>
      <c r="G5" s="176"/>
      <c r="H5" s="175">
        <f t="shared" ref="H5" si="1">H3-H4</f>
        <v>880.5663156003834</v>
      </c>
      <c r="I5" s="176"/>
      <c r="J5" s="175">
        <f t="shared" ref="J5" si="2">J3-J4</f>
        <v>825.00427354027829</v>
      </c>
      <c r="K5" s="176"/>
      <c r="L5" s="175">
        <f t="shared" ref="L5" si="3">L3-L4</f>
        <v>831.59299192975789</v>
      </c>
      <c r="M5" s="176"/>
      <c r="N5" s="175">
        <f t="shared" ref="N5" si="4">N3-N4</f>
        <v>850</v>
      </c>
      <c r="O5" s="176"/>
    </row>
    <row r="6" spans="2:17" ht="15" customHeight="1" thickTop="1" x14ac:dyDescent="0.35">
      <c r="D6" s="44"/>
      <c r="E6" s="44"/>
      <c r="F6" s="44"/>
      <c r="G6" s="44"/>
      <c r="H6" s="44"/>
      <c r="I6" s="44"/>
      <c r="J6" s="44"/>
      <c r="K6" s="44"/>
      <c r="L6" s="44"/>
      <c r="M6" s="44"/>
      <c r="N6" s="44"/>
      <c r="O6" s="44"/>
    </row>
    <row r="7" spans="2:17" ht="33" customHeight="1" x14ac:dyDescent="0.35">
      <c r="B7" s="157" t="s">
        <v>8</v>
      </c>
      <c r="C7" s="7" t="s">
        <v>9</v>
      </c>
      <c r="D7" s="160">
        <v>0</v>
      </c>
      <c r="E7" s="161"/>
      <c r="F7" s="160">
        <v>0</v>
      </c>
      <c r="G7" s="161"/>
      <c r="H7" s="160">
        <v>0</v>
      </c>
      <c r="I7" s="161"/>
      <c r="J7" s="160">
        <v>0</v>
      </c>
      <c r="K7" s="161"/>
      <c r="L7" s="160">
        <v>0</v>
      </c>
      <c r="M7" s="161"/>
      <c r="N7" s="160">
        <v>0</v>
      </c>
      <c r="O7" s="161"/>
    </row>
    <row r="8" spans="2:17" ht="33" customHeight="1" x14ac:dyDescent="0.35">
      <c r="B8" s="158"/>
      <c r="C8" s="7" t="s">
        <v>10</v>
      </c>
      <c r="D8" s="160">
        <v>-1.701568</v>
      </c>
      <c r="E8" s="161"/>
      <c r="F8" s="160">
        <v>-1.75261504</v>
      </c>
      <c r="G8" s="161"/>
      <c r="H8" s="160">
        <v>-1.8051934912000001</v>
      </c>
      <c r="I8" s="161"/>
      <c r="J8" s="160">
        <v>-1.8593492959360001</v>
      </c>
      <c r="K8" s="161"/>
      <c r="L8" s="177">
        <v>-1.9151297748140801</v>
      </c>
      <c r="M8" s="161"/>
      <c r="N8" s="177">
        <v>-1.9725836680585025</v>
      </c>
      <c r="O8" s="161"/>
      <c r="Q8" s="2" t="s">
        <v>23</v>
      </c>
    </row>
    <row r="9" spans="2:17" ht="33" customHeight="1" x14ac:dyDescent="0.35">
      <c r="B9" s="158"/>
      <c r="C9" s="56" t="s">
        <v>57</v>
      </c>
      <c r="D9" s="160">
        <v>1.908852</v>
      </c>
      <c r="E9" s="161"/>
      <c r="F9" s="160">
        <v>1.908852</v>
      </c>
      <c r="G9" s="161"/>
      <c r="H9" s="160">
        <v>1.908852</v>
      </c>
      <c r="I9" s="161"/>
      <c r="J9" s="160">
        <v>1.908852</v>
      </c>
      <c r="K9" s="161"/>
      <c r="L9" s="160">
        <v>1.908852</v>
      </c>
      <c r="M9" s="161"/>
      <c r="N9" s="160">
        <v>1.908852</v>
      </c>
      <c r="O9" s="161"/>
    </row>
    <row r="10" spans="2:17" ht="33" customHeight="1" thickBot="1" x14ac:dyDescent="0.4">
      <c r="B10" s="158"/>
      <c r="C10" s="14" t="s">
        <v>58</v>
      </c>
      <c r="D10" s="162">
        <v>7.4278120000000003</v>
      </c>
      <c r="E10" s="163"/>
      <c r="F10" s="162">
        <v>7.4278120000000003</v>
      </c>
      <c r="G10" s="163"/>
      <c r="H10" s="162">
        <v>7.4278120000000003</v>
      </c>
      <c r="I10" s="163"/>
      <c r="J10" s="162">
        <v>7.4278120000000003</v>
      </c>
      <c r="K10" s="163"/>
      <c r="L10" s="162">
        <v>7.4278120000000003</v>
      </c>
      <c r="M10" s="163"/>
      <c r="N10" s="162">
        <v>7.4278120000000003</v>
      </c>
      <c r="O10" s="163"/>
    </row>
    <row r="11" spans="2:17" ht="33" customHeight="1" thickTop="1" thickBot="1" x14ac:dyDescent="0.4">
      <c r="B11" s="159"/>
      <c r="C11" s="13" t="s">
        <v>11</v>
      </c>
      <c r="D11" s="167">
        <f>SUM(D5+D7+D8+D9+D10)</f>
        <v>950.04429235000009</v>
      </c>
      <c r="E11" s="168"/>
      <c r="F11" s="167">
        <f t="shared" ref="F11" si="5">SUM(F5+F7+F8+F9+F10)</f>
        <v>902.46699360122011</v>
      </c>
      <c r="G11" s="168"/>
      <c r="H11" s="167">
        <f t="shared" ref="H11" si="6">SUM(H5+H7+H8+H9+H10)</f>
        <v>888.0977861091834</v>
      </c>
      <c r="I11" s="168"/>
      <c r="J11" s="167">
        <f t="shared" ref="J11" si="7">SUM(J5+J7+J8+J9+J10)</f>
        <v>832.48158824434233</v>
      </c>
      <c r="K11" s="168"/>
      <c r="L11" s="167">
        <f t="shared" ref="L11" si="8">SUM(L5+L7+L8+L9+L10)</f>
        <v>839.01452615494384</v>
      </c>
      <c r="M11" s="168"/>
      <c r="N11" s="167">
        <f t="shared" ref="N11" si="9">SUM(N5+N7+N8+N9+N10)</f>
        <v>857.36408033194152</v>
      </c>
      <c r="O11" s="168"/>
    </row>
    <row r="12" spans="2:17" ht="15" customHeight="1" thickTop="1" x14ac:dyDescent="0.35">
      <c r="D12" s="44"/>
      <c r="E12" s="44"/>
      <c r="F12" s="44"/>
      <c r="G12" s="44"/>
      <c r="H12" s="44"/>
      <c r="I12" s="44"/>
      <c r="J12" s="44"/>
      <c r="K12" s="44"/>
      <c r="L12" s="44"/>
      <c r="M12" s="44"/>
      <c r="N12" s="44"/>
      <c r="O12" s="44"/>
    </row>
    <row r="13" spans="2:17" ht="33" customHeight="1" x14ac:dyDescent="0.35">
      <c r="B13" s="197" t="s">
        <v>12</v>
      </c>
      <c r="C13" s="57" t="s">
        <v>59</v>
      </c>
      <c r="D13" s="152">
        <f>D11+D4-D9-D10</f>
        <v>849.598432</v>
      </c>
      <c r="E13" s="153"/>
      <c r="F13" s="152">
        <f t="shared" ref="F13" si="10">F11+F4-F9-F10</f>
        <v>848.13032960122007</v>
      </c>
      <c r="G13" s="153"/>
      <c r="H13" s="152">
        <f t="shared" ref="H13" si="11">H11+H4-H9-H10</f>
        <v>878.76112210918336</v>
      </c>
      <c r="I13" s="153"/>
      <c r="J13" s="152">
        <f t="shared" ref="J13" si="12">J11+J4-J9-J10</f>
        <v>823.14492424434229</v>
      </c>
      <c r="K13" s="153"/>
      <c r="L13" s="152">
        <f t="shared" ref="L13" si="13">L11+L4-L9-L10</f>
        <v>829.6778621549438</v>
      </c>
      <c r="M13" s="153"/>
      <c r="N13" s="152">
        <f t="shared" ref="N13" si="14">N11+N4-N9-N10</f>
        <v>848.02741633194148</v>
      </c>
      <c r="O13" s="153"/>
    </row>
    <row r="14" spans="2:17" ht="33" customHeight="1" x14ac:dyDescent="0.35">
      <c r="B14" s="198"/>
      <c r="C14" s="8" t="s">
        <v>13</v>
      </c>
      <c r="D14" s="152">
        <f>SUM(D13/2)</f>
        <v>424.799216</v>
      </c>
      <c r="E14" s="153"/>
      <c r="F14" s="152">
        <f>SUM(F13/2)</f>
        <v>424.06516480061003</v>
      </c>
      <c r="G14" s="153"/>
      <c r="H14" s="152">
        <f>SUM(H13/2)</f>
        <v>439.38056105459168</v>
      </c>
      <c r="I14" s="153"/>
      <c r="J14" s="152">
        <f>SUM(J13/2)</f>
        <v>411.57246212217115</v>
      </c>
      <c r="K14" s="153"/>
      <c r="L14" s="156">
        <f>SUM(L13/2)</f>
        <v>414.8389310774719</v>
      </c>
      <c r="M14" s="153"/>
      <c r="N14" s="156">
        <f>SUM(N13/2)</f>
        <v>424.01370816597074</v>
      </c>
      <c r="O14" s="153"/>
    </row>
    <row r="15" spans="2:17" ht="33" customHeight="1" x14ac:dyDescent="0.35">
      <c r="B15" s="198"/>
      <c r="C15" s="8" t="s">
        <v>52</v>
      </c>
      <c r="D15" s="152">
        <f>D4</f>
        <v>-91.109196350000005</v>
      </c>
      <c r="E15" s="153"/>
      <c r="F15" s="152">
        <f>F4</f>
        <v>-45</v>
      </c>
      <c r="G15" s="153"/>
      <c r="H15" s="152">
        <f t="shared" ref="H15" si="15">H4</f>
        <v>0</v>
      </c>
      <c r="I15" s="153"/>
      <c r="J15" s="152">
        <f t="shared" ref="J15" si="16">J4</f>
        <v>0</v>
      </c>
      <c r="K15" s="153"/>
      <c r="L15" s="152">
        <f t="shared" ref="L15" si="17">L4</f>
        <v>0</v>
      </c>
      <c r="M15" s="153"/>
      <c r="N15" s="152">
        <f t="shared" ref="N15" si="18">N4</f>
        <v>0</v>
      </c>
      <c r="O15" s="153"/>
    </row>
    <row r="16" spans="2:17" ht="33" customHeight="1" x14ac:dyDescent="0.35">
      <c r="B16" s="198"/>
      <c r="C16" s="9" t="s">
        <v>53</v>
      </c>
      <c r="D16" s="152">
        <v>-88.427924349999998</v>
      </c>
      <c r="E16" s="153"/>
      <c r="F16" s="152">
        <v>-45</v>
      </c>
      <c r="G16" s="153"/>
      <c r="H16" s="152">
        <v>0</v>
      </c>
      <c r="I16" s="153"/>
      <c r="J16" s="152">
        <v>0</v>
      </c>
      <c r="K16" s="153"/>
      <c r="L16" s="152">
        <v>0</v>
      </c>
      <c r="M16" s="153"/>
      <c r="N16" s="156">
        <v>0</v>
      </c>
      <c r="O16" s="153"/>
    </row>
    <row r="17" spans="2:16" ht="33" customHeight="1" thickBot="1" x14ac:dyDescent="0.4">
      <c r="B17" s="198"/>
      <c r="C17" s="15" t="s">
        <v>54</v>
      </c>
      <c r="D17" s="154">
        <v>-2.6812719999999999</v>
      </c>
      <c r="E17" s="155"/>
      <c r="F17" s="154">
        <v>0</v>
      </c>
      <c r="G17" s="155"/>
      <c r="H17" s="154">
        <v>0</v>
      </c>
      <c r="I17" s="155"/>
      <c r="J17" s="154">
        <v>0</v>
      </c>
      <c r="K17" s="155"/>
      <c r="L17" s="154">
        <v>0</v>
      </c>
      <c r="M17" s="155"/>
      <c r="N17" s="189">
        <v>0</v>
      </c>
      <c r="O17" s="155"/>
    </row>
    <row r="18" spans="2:16" ht="33" customHeight="1" thickTop="1" x14ac:dyDescent="0.35">
      <c r="B18" s="198"/>
      <c r="C18" s="5" t="s">
        <v>50</v>
      </c>
      <c r="D18" s="150">
        <f>SUM(D14-D16+D9)</f>
        <v>515.13599235000004</v>
      </c>
      <c r="E18" s="151"/>
      <c r="F18" s="150">
        <f t="shared" ref="F18" si="19">SUM(F14-F16+F9)</f>
        <v>470.97401680061006</v>
      </c>
      <c r="G18" s="151"/>
      <c r="H18" s="150">
        <f t="shared" ref="H18" si="20">SUM(H14-H16+H9)</f>
        <v>441.28941305459171</v>
      </c>
      <c r="I18" s="151"/>
      <c r="J18" s="150">
        <f t="shared" ref="J18" si="21">SUM(J14-J16+J9)</f>
        <v>413.48131412217117</v>
      </c>
      <c r="K18" s="151"/>
      <c r="L18" s="150">
        <f t="shared" ref="L18" si="22">SUM(L14-L16+L9)</f>
        <v>416.74778307747192</v>
      </c>
      <c r="M18" s="151"/>
      <c r="N18" s="150">
        <f t="shared" ref="N18" si="23">SUM(N14-N16+N9)</f>
        <v>425.92256016597076</v>
      </c>
      <c r="O18" s="151"/>
    </row>
    <row r="19" spans="2:16" ht="33" customHeight="1" x14ac:dyDescent="0.35">
      <c r="B19" s="198"/>
      <c r="C19" s="10" t="s">
        <v>49</v>
      </c>
      <c r="D19" s="190">
        <f>SUM(D14-D17+D10)</f>
        <v>434.9083</v>
      </c>
      <c r="E19" s="191"/>
      <c r="F19" s="190">
        <f t="shared" ref="F19" si="24">SUM(F14-F17+F10)</f>
        <v>431.49297680061005</v>
      </c>
      <c r="G19" s="191"/>
      <c r="H19" s="190">
        <f t="shared" ref="H19" si="25">SUM(H14-H17+H10)</f>
        <v>446.8083730545917</v>
      </c>
      <c r="I19" s="191"/>
      <c r="J19" s="190">
        <f t="shared" ref="J19" si="26">SUM(J14-J17+J10)</f>
        <v>419.00027412217116</v>
      </c>
      <c r="K19" s="191"/>
      <c r="L19" s="190">
        <f t="shared" ref="L19" si="27">SUM(L14-L17+L10)</f>
        <v>422.26674307747192</v>
      </c>
      <c r="M19" s="191"/>
      <c r="N19" s="190">
        <f t="shared" ref="N19" si="28">SUM(N14-N17+N10)</f>
        <v>431.44152016597076</v>
      </c>
      <c r="O19" s="191"/>
    </row>
    <row r="20" spans="2:16" ht="33" customHeight="1" thickBot="1" x14ac:dyDescent="0.4">
      <c r="B20" s="199"/>
      <c r="C20" s="6" t="s">
        <v>14</v>
      </c>
      <c r="D20" s="200">
        <f>SUM(D18:E19)</f>
        <v>950.04429234999998</v>
      </c>
      <c r="E20" s="193"/>
      <c r="F20" s="200">
        <f t="shared" ref="F20" si="29">SUM(F18:G19)</f>
        <v>902.46699360122011</v>
      </c>
      <c r="G20" s="193"/>
      <c r="H20" s="200">
        <f t="shared" ref="H20" si="30">SUM(H18:I19)</f>
        <v>888.0977861091834</v>
      </c>
      <c r="I20" s="193"/>
      <c r="J20" s="200">
        <f t="shared" ref="J20" si="31">SUM(J18:K19)</f>
        <v>832.48158824434233</v>
      </c>
      <c r="K20" s="193"/>
      <c r="L20" s="192">
        <f t="shared" ref="L20:N20" si="32">SUM(L18:M19)</f>
        <v>839.01452615494384</v>
      </c>
      <c r="M20" s="193"/>
      <c r="N20" s="192">
        <f t="shared" si="32"/>
        <v>857.36408033194152</v>
      </c>
      <c r="O20" s="193"/>
    </row>
    <row r="21" spans="2:16" ht="15" customHeight="1" thickTop="1" x14ac:dyDescent="0.35"/>
    <row r="22" spans="2:16" ht="33" customHeight="1" x14ac:dyDescent="0.35">
      <c r="B22" s="4"/>
      <c r="C22" s="4"/>
      <c r="D22" s="173" t="s">
        <v>1</v>
      </c>
      <c r="E22" s="173"/>
      <c r="F22" s="174" t="s">
        <v>2</v>
      </c>
      <c r="G22" s="174"/>
      <c r="H22" s="174" t="s">
        <v>3</v>
      </c>
      <c r="I22" s="174"/>
      <c r="J22" s="174" t="s">
        <v>4</v>
      </c>
      <c r="K22" s="174"/>
      <c r="L22" s="174" t="s">
        <v>5</v>
      </c>
      <c r="M22" s="174"/>
      <c r="N22" s="178" t="s">
        <v>38</v>
      </c>
      <c r="O22" s="178"/>
      <c r="P22" s="1"/>
    </row>
    <row r="23" spans="2:16" ht="33" customHeight="1" x14ac:dyDescent="0.35">
      <c r="B23" s="22"/>
      <c r="C23" s="23"/>
      <c r="D23" s="30" t="s">
        <v>44</v>
      </c>
      <c r="E23" s="31" t="s">
        <v>15</v>
      </c>
      <c r="F23" s="31" t="s">
        <v>16</v>
      </c>
      <c r="G23" s="31" t="s">
        <v>17</v>
      </c>
      <c r="H23" s="31" t="s">
        <v>18</v>
      </c>
      <c r="I23" s="31" t="s">
        <v>19</v>
      </c>
      <c r="J23" s="31" t="s">
        <v>20</v>
      </c>
      <c r="K23" s="31" t="s">
        <v>21</v>
      </c>
      <c r="L23" s="31" t="s">
        <v>45</v>
      </c>
      <c r="M23" s="31" t="s">
        <v>46</v>
      </c>
      <c r="N23" s="31" t="s">
        <v>47</v>
      </c>
      <c r="O23" s="31" t="s">
        <v>48</v>
      </c>
    </row>
    <row r="24" spans="2:16" ht="33" customHeight="1" x14ac:dyDescent="0.35">
      <c r="B24" s="194" t="s">
        <v>55</v>
      </c>
      <c r="C24" s="24" t="s">
        <v>40</v>
      </c>
      <c r="D24" s="17"/>
      <c r="E24" s="49">
        <v>0.5150963717013225</v>
      </c>
      <c r="F24" s="49">
        <v>0.4849036282986775</v>
      </c>
      <c r="G24" s="54">
        <f t="shared" ref="G24:O24" si="33">E24</f>
        <v>0.5150963717013225</v>
      </c>
      <c r="H24" s="54">
        <f t="shared" si="33"/>
        <v>0.4849036282986775</v>
      </c>
      <c r="I24" s="49">
        <f t="shared" si="33"/>
        <v>0.5150963717013225</v>
      </c>
      <c r="J24" s="49">
        <f t="shared" si="33"/>
        <v>0.4849036282986775</v>
      </c>
      <c r="K24" s="54">
        <f t="shared" si="33"/>
        <v>0.5150963717013225</v>
      </c>
      <c r="L24" s="54">
        <f t="shared" si="33"/>
        <v>0.4849036282986775</v>
      </c>
      <c r="M24" s="49">
        <f t="shared" si="33"/>
        <v>0.5150963717013225</v>
      </c>
      <c r="N24" s="49">
        <f t="shared" si="33"/>
        <v>0.4849036282986775</v>
      </c>
      <c r="O24" s="49">
        <f t="shared" si="33"/>
        <v>0.5150963717013225</v>
      </c>
    </row>
    <row r="25" spans="2:16" ht="33" customHeight="1" x14ac:dyDescent="0.35">
      <c r="B25" s="195"/>
      <c r="C25" s="25" t="s">
        <v>22</v>
      </c>
      <c r="D25" s="180">
        <f>D18</f>
        <v>515.13599235000004</v>
      </c>
      <c r="E25" s="181"/>
      <c r="F25" s="180">
        <f>F18</f>
        <v>470.97401680061006</v>
      </c>
      <c r="G25" s="181"/>
      <c r="H25" s="180">
        <f>H18</f>
        <v>441.28941305459171</v>
      </c>
      <c r="I25" s="181"/>
      <c r="J25" s="180">
        <f>J18</f>
        <v>413.48131412217117</v>
      </c>
      <c r="K25" s="181"/>
      <c r="L25" s="180">
        <f>L18</f>
        <v>416.74778307747192</v>
      </c>
      <c r="M25" s="181"/>
      <c r="N25" s="180">
        <f>N18</f>
        <v>425.92256016597076</v>
      </c>
      <c r="O25" s="181"/>
    </row>
    <row r="26" spans="2:16" ht="33" customHeight="1" x14ac:dyDescent="0.35">
      <c r="B26" s="195"/>
      <c r="C26" s="26" t="s">
        <v>39</v>
      </c>
      <c r="D26" s="50">
        <v>264.72640340550095</v>
      </c>
      <c r="E26" s="40"/>
      <c r="F26" s="40"/>
      <c r="G26" s="40"/>
      <c r="H26" s="40"/>
      <c r="I26" s="40"/>
      <c r="J26" s="40"/>
      <c r="K26" s="40"/>
      <c r="L26" s="40"/>
      <c r="M26" s="40"/>
      <c r="N26" s="40"/>
      <c r="O26" s="40"/>
    </row>
    <row r="27" spans="2:16" ht="33" customHeight="1" x14ac:dyDescent="0.35">
      <c r="B27" s="195"/>
      <c r="C27" s="26" t="s">
        <v>24</v>
      </c>
      <c r="D27" s="41"/>
      <c r="E27" s="49">
        <f>D25-D26</f>
        <v>250.40958894449909</v>
      </c>
      <c r="F27" s="41"/>
      <c r="G27" s="49">
        <f>SUM(F25-F28)</f>
        <v>235.24236557792244</v>
      </c>
      <c r="H27" s="41"/>
      <c r="I27" s="49">
        <f>SUM(H25-H28)</f>
        <v>219.83594751855082</v>
      </c>
      <c r="J27" s="41"/>
      <c r="K27" s="49">
        <f>SUM(J25-J28)</f>
        <v>206.53120839703456</v>
      </c>
      <c r="L27" s="41"/>
      <c r="M27" s="49">
        <f>SUM(L25-L28)</f>
        <v>222.32254964425567</v>
      </c>
      <c r="N27" s="41"/>
      <c r="O27" s="49">
        <f>SUM(N25-N28)</f>
        <v>216.63160628283424</v>
      </c>
    </row>
    <row r="28" spans="2:16" ht="33" customHeight="1" x14ac:dyDescent="0.35">
      <c r="B28" s="195"/>
      <c r="C28" s="27" t="s">
        <v>25</v>
      </c>
      <c r="D28" s="41"/>
      <c r="E28" s="41"/>
      <c r="F28" s="49">
        <f>(E27/E24)*F24</f>
        <v>235.73165122268762</v>
      </c>
      <c r="G28" s="41"/>
      <c r="H28" s="49">
        <f>(G27/G24)*H24</f>
        <v>221.45346553604088</v>
      </c>
      <c r="I28" s="41"/>
      <c r="J28" s="49">
        <f>(I27/I24)*J24</f>
        <v>206.95010572513661</v>
      </c>
      <c r="K28" s="41"/>
      <c r="L28" s="49">
        <f>(K27/K24)*L24</f>
        <v>194.42523343321625</v>
      </c>
      <c r="M28" s="41"/>
      <c r="N28" s="49">
        <f>(M27/M24)*N24</f>
        <v>209.29095388313652</v>
      </c>
      <c r="O28" s="41"/>
    </row>
    <row r="29" spans="2:16" ht="33" customHeight="1" thickBot="1" x14ac:dyDescent="0.4">
      <c r="B29" s="195"/>
      <c r="C29" s="28" t="s">
        <v>26</v>
      </c>
      <c r="D29" s="186">
        <f>SUM(D26+E27)</f>
        <v>515.13599235000004</v>
      </c>
      <c r="E29" s="186"/>
      <c r="F29" s="187">
        <f>SUM(F28+G27)</f>
        <v>470.97401680061006</v>
      </c>
      <c r="G29" s="188"/>
      <c r="H29" s="186">
        <f>SUM(H28+I27)</f>
        <v>441.28941305459171</v>
      </c>
      <c r="I29" s="186"/>
      <c r="J29" s="186">
        <f>SUM(J28+K27)</f>
        <v>413.48131412217117</v>
      </c>
      <c r="K29" s="186"/>
      <c r="L29" s="186">
        <f>SUM(L28+M27)</f>
        <v>416.74778307747192</v>
      </c>
      <c r="M29" s="186"/>
      <c r="N29" s="186">
        <f>SUM(N28+O27)</f>
        <v>425.92256016597076</v>
      </c>
      <c r="O29" s="186"/>
    </row>
    <row r="30" spans="2:16" ht="33" customHeight="1" thickTop="1" thickBot="1" x14ac:dyDescent="0.4">
      <c r="B30" s="196"/>
      <c r="C30" s="29" t="s">
        <v>27</v>
      </c>
      <c r="D30" s="20"/>
      <c r="E30" s="182">
        <f>SUM(E27+F28)</f>
        <v>486.14124016718671</v>
      </c>
      <c r="F30" s="183"/>
      <c r="G30" s="184">
        <f>SUM(G27+H28)</f>
        <v>456.69583111396332</v>
      </c>
      <c r="H30" s="185"/>
      <c r="I30" s="184">
        <f>SUM(I27+J28)</f>
        <v>426.78605324368743</v>
      </c>
      <c r="J30" s="185"/>
      <c r="K30" s="184">
        <f>SUM(K27+L28)</f>
        <v>400.95644183025081</v>
      </c>
      <c r="L30" s="185"/>
      <c r="M30" s="184">
        <f>SUM(M27+N28)</f>
        <v>431.6135035273922</v>
      </c>
      <c r="N30" s="185"/>
      <c r="O30" s="21"/>
    </row>
    <row r="31" spans="2:16" ht="33" customHeight="1" thickTop="1" x14ac:dyDescent="0.35">
      <c r="E31" s="44"/>
    </row>
    <row r="32" spans="2:16" ht="33" customHeight="1" x14ac:dyDescent="0.35">
      <c r="B32" s="4"/>
      <c r="C32" s="4"/>
      <c r="D32" s="173" t="s">
        <v>1</v>
      </c>
      <c r="E32" s="173"/>
      <c r="F32" s="174" t="s">
        <v>2</v>
      </c>
      <c r="G32" s="174"/>
      <c r="H32" s="174" t="s">
        <v>3</v>
      </c>
      <c r="I32" s="174"/>
      <c r="J32" s="174" t="s">
        <v>4</v>
      </c>
      <c r="K32" s="174"/>
      <c r="L32" s="174" t="s">
        <v>5</v>
      </c>
      <c r="M32" s="174"/>
      <c r="N32" s="178" t="s">
        <v>38</v>
      </c>
      <c r="O32" s="178"/>
      <c r="P32" s="1"/>
    </row>
    <row r="33" spans="2:17" ht="33" customHeight="1" x14ac:dyDescent="0.35">
      <c r="B33" s="22"/>
      <c r="C33" s="23"/>
      <c r="D33" s="38" t="s">
        <v>44</v>
      </c>
      <c r="E33" s="39" t="s">
        <v>15</v>
      </c>
      <c r="F33" s="39" t="s">
        <v>16</v>
      </c>
      <c r="G33" s="39" t="s">
        <v>17</v>
      </c>
      <c r="H33" s="39" t="s">
        <v>18</v>
      </c>
      <c r="I33" s="39" t="s">
        <v>19</v>
      </c>
      <c r="J33" s="39" t="s">
        <v>20</v>
      </c>
      <c r="K33" s="39" t="s">
        <v>21</v>
      </c>
      <c r="L33" s="39" t="s">
        <v>45</v>
      </c>
      <c r="M33" s="39" t="s">
        <v>46</v>
      </c>
      <c r="N33" s="39" t="s">
        <v>47</v>
      </c>
      <c r="O33" s="39" t="s">
        <v>48</v>
      </c>
    </row>
    <row r="34" spans="2:17" ht="33" customHeight="1" x14ac:dyDescent="0.35">
      <c r="B34" s="201" t="s">
        <v>56</v>
      </c>
      <c r="C34" s="32" t="s">
        <v>42</v>
      </c>
      <c r="D34" s="17"/>
      <c r="E34" s="51">
        <v>0.50119215742289946</v>
      </c>
      <c r="F34" s="51">
        <v>0.49880784257710054</v>
      </c>
      <c r="G34" s="55">
        <f t="shared" ref="G34:O34" si="34">E34</f>
        <v>0.50119215742289946</v>
      </c>
      <c r="H34" s="55">
        <f t="shared" si="34"/>
        <v>0.49880784257710054</v>
      </c>
      <c r="I34" s="51">
        <f t="shared" si="34"/>
        <v>0.50119215742289946</v>
      </c>
      <c r="J34" s="51">
        <f t="shared" si="34"/>
        <v>0.49880784257710054</v>
      </c>
      <c r="K34" s="55">
        <f t="shared" si="34"/>
        <v>0.50119215742289946</v>
      </c>
      <c r="L34" s="55">
        <f t="shared" si="34"/>
        <v>0.49880784257710054</v>
      </c>
      <c r="M34" s="51">
        <f t="shared" si="34"/>
        <v>0.50119215742289946</v>
      </c>
      <c r="N34" s="51">
        <f t="shared" si="34"/>
        <v>0.49880784257710054</v>
      </c>
      <c r="O34" s="51">
        <f t="shared" si="34"/>
        <v>0.50119215742289946</v>
      </c>
      <c r="Q34" s="2" t="s">
        <v>23</v>
      </c>
    </row>
    <row r="35" spans="2:17" ht="33" customHeight="1" x14ac:dyDescent="0.35">
      <c r="B35" s="202"/>
      <c r="C35" s="33" t="s">
        <v>28</v>
      </c>
      <c r="D35" s="204">
        <f>D19</f>
        <v>434.9083</v>
      </c>
      <c r="E35" s="205"/>
      <c r="F35" s="204">
        <f>F19</f>
        <v>431.49297680061005</v>
      </c>
      <c r="G35" s="205"/>
      <c r="H35" s="204">
        <f>H19</f>
        <v>446.8083730545917</v>
      </c>
      <c r="I35" s="205"/>
      <c r="J35" s="204">
        <f>J19</f>
        <v>419.00027412217116</v>
      </c>
      <c r="K35" s="205"/>
      <c r="L35" s="204">
        <f>L19</f>
        <v>422.26674307747192</v>
      </c>
      <c r="M35" s="205"/>
      <c r="N35" s="204">
        <f>N19</f>
        <v>431.44152016597076</v>
      </c>
      <c r="O35" s="205"/>
    </row>
    <row r="36" spans="2:17" ht="33" customHeight="1" x14ac:dyDescent="0.35">
      <c r="B36" s="202"/>
      <c r="C36" s="34" t="s">
        <v>41</v>
      </c>
      <c r="D36" s="52">
        <v>247.41975290944984</v>
      </c>
      <c r="E36" s="40"/>
      <c r="F36" s="40"/>
      <c r="G36" s="40"/>
      <c r="H36" s="40"/>
      <c r="I36" s="40"/>
      <c r="J36" s="40"/>
      <c r="K36" s="40"/>
      <c r="L36" s="40"/>
      <c r="M36" s="40"/>
      <c r="N36" s="40"/>
      <c r="O36" s="40"/>
    </row>
    <row r="37" spans="2:17" ht="33" customHeight="1" x14ac:dyDescent="0.35">
      <c r="B37" s="202"/>
      <c r="C37" s="34" t="s">
        <v>24</v>
      </c>
      <c r="D37" s="41"/>
      <c r="E37" s="51">
        <f>D35-D36</f>
        <v>187.48854709055016</v>
      </c>
      <c r="F37" s="41"/>
      <c r="G37" s="51">
        <f>SUM(F35-F38)</f>
        <v>244.89636650441017</v>
      </c>
      <c r="H37" s="41"/>
      <c r="I37" s="51">
        <f>SUM(H35-H38)</f>
        <v>203.07704880730924</v>
      </c>
      <c r="J37" s="41"/>
      <c r="K37" s="51">
        <f>SUM(J35-J38)</f>
        <v>216.88932108300409</v>
      </c>
      <c r="L37" s="41"/>
      <c r="M37" s="51">
        <f>SUM(L35-L38)</f>
        <v>206.40922670348905</v>
      </c>
      <c r="N37" s="41"/>
      <c r="O37" s="51">
        <f>SUM(N35-N38)</f>
        <v>226.01424135661793</v>
      </c>
    </row>
    <row r="38" spans="2:17" ht="33" customHeight="1" x14ac:dyDescent="0.35">
      <c r="B38" s="202"/>
      <c r="C38" s="35" t="s">
        <v>29</v>
      </c>
      <c r="D38" s="41"/>
      <c r="E38" s="41"/>
      <c r="F38" s="51">
        <f>(E37/E34)*F34</f>
        <v>186.59661029619988</v>
      </c>
      <c r="G38" s="41"/>
      <c r="H38" s="51">
        <f>(G37/G34)*H34</f>
        <v>243.73132424728246</v>
      </c>
      <c r="I38" s="41"/>
      <c r="J38" s="51">
        <f>(I37/I34)*J34</f>
        <v>202.11095303916707</v>
      </c>
      <c r="K38" s="41"/>
      <c r="L38" s="51">
        <f>(K37/K34)*L34</f>
        <v>215.85751637398286</v>
      </c>
      <c r="M38" s="41"/>
      <c r="N38" s="51">
        <f>(M37/M34)*N34</f>
        <v>205.42727880935283</v>
      </c>
      <c r="O38" s="41"/>
    </row>
    <row r="39" spans="2:17" ht="33" customHeight="1" thickBot="1" x14ac:dyDescent="0.4">
      <c r="B39" s="202"/>
      <c r="C39" s="36" t="s">
        <v>30</v>
      </c>
      <c r="D39" s="206">
        <f>SUM(D36+E37)</f>
        <v>434.9083</v>
      </c>
      <c r="E39" s="206"/>
      <c r="F39" s="207">
        <f>SUM(F38+G37)</f>
        <v>431.49297680061005</v>
      </c>
      <c r="G39" s="208"/>
      <c r="H39" s="206">
        <f>SUM(H38+I37)</f>
        <v>446.8083730545917</v>
      </c>
      <c r="I39" s="206"/>
      <c r="J39" s="206">
        <f>SUM(J38+K37)</f>
        <v>419.00027412217116</v>
      </c>
      <c r="K39" s="206"/>
      <c r="L39" s="206">
        <f>SUM(L38+M37)</f>
        <v>422.26674307747192</v>
      </c>
      <c r="M39" s="206"/>
      <c r="N39" s="206">
        <f>SUM(N38+O37)</f>
        <v>431.44152016597076</v>
      </c>
      <c r="O39" s="206"/>
    </row>
    <row r="40" spans="2:17" ht="33" customHeight="1" thickTop="1" thickBot="1" x14ac:dyDescent="0.4">
      <c r="B40" s="203"/>
      <c r="C40" s="37" t="s">
        <v>31</v>
      </c>
      <c r="D40" s="42"/>
      <c r="E40" s="182">
        <f>SUM(E37+F38)</f>
        <v>374.08515738675004</v>
      </c>
      <c r="F40" s="183"/>
      <c r="G40" s="184">
        <f>SUM(G37+H38)</f>
        <v>488.62769075169263</v>
      </c>
      <c r="H40" s="185"/>
      <c r="I40" s="184">
        <f>SUM(I37+J38)</f>
        <v>405.18800184647631</v>
      </c>
      <c r="J40" s="185"/>
      <c r="K40" s="184">
        <f>SUM(K37+L38)</f>
        <v>432.74683745698695</v>
      </c>
      <c r="L40" s="185"/>
      <c r="M40" s="184">
        <f>SUM(M37+N38)</f>
        <v>411.83650551284188</v>
      </c>
      <c r="N40" s="185"/>
      <c r="O40" s="43"/>
    </row>
    <row r="41" spans="2:17" ht="15" thickTop="1" x14ac:dyDescent="0.35"/>
    <row r="42" spans="2:17" ht="33" customHeight="1" x14ac:dyDescent="0.35">
      <c r="B42" s="210" t="s">
        <v>32</v>
      </c>
      <c r="C42" s="17" t="s">
        <v>33</v>
      </c>
      <c r="D42" s="16"/>
      <c r="E42" s="209">
        <f>E30</f>
        <v>486.14124016718671</v>
      </c>
      <c r="F42" s="209"/>
      <c r="G42" s="209">
        <f>G30</f>
        <v>456.69583111396332</v>
      </c>
      <c r="H42" s="209"/>
      <c r="I42" s="209">
        <f>I30</f>
        <v>426.78605324368743</v>
      </c>
      <c r="J42" s="209"/>
      <c r="K42" s="209">
        <f>K30</f>
        <v>400.95644183025081</v>
      </c>
      <c r="L42" s="209"/>
      <c r="M42" s="209">
        <f>M30</f>
        <v>431.6135035273922</v>
      </c>
      <c r="N42" s="209"/>
    </row>
    <row r="43" spans="2:17" ht="33" customHeight="1" thickBot="1" x14ac:dyDescent="0.4">
      <c r="B43" s="211"/>
      <c r="C43" s="18" t="s">
        <v>34</v>
      </c>
      <c r="D43" s="46"/>
      <c r="E43" s="217">
        <f>E40</f>
        <v>374.08515738675004</v>
      </c>
      <c r="F43" s="217"/>
      <c r="G43" s="217">
        <f>G40</f>
        <v>488.62769075169263</v>
      </c>
      <c r="H43" s="217"/>
      <c r="I43" s="217">
        <f>I40</f>
        <v>405.18800184647631</v>
      </c>
      <c r="J43" s="217"/>
      <c r="K43" s="217">
        <f>K40</f>
        <v>432.74683745698695</v>
      </c>
      <c r="L43" s="217"/>
      <c r="M43" s="217">
        <f>M40</f>
        <v>411.83650551284188</v>
      </c>
      <c r="N43" s="217"/>
    </row>
    <row r="44" spans="2:17" ht="33" customHeight="1" thickTop="1" thickBot="1" x14ac:dyDescent="0.4">
      <c r="B44" s="211"/>
      <c r="C44" s="45" t="s">
        <v>35</v>
      </c>
      <c r="D44" s="47"/>
      <c r="E44" s="213">
        <f>SUM(E42:F43)</f>
        <v>860.22639755393675</v>
      </c>
      <c r="F44" s="213"/>
      <c r="G44" s="214">
        <f t="shared" ref="G44" si="35">SUM(G42:H43)</f>
        <v>945.32352186565595</v>
      </c>
      <c r="H44" s="214"/>
      <c r="I44" s="214">
        <f t="shared" ref="I44" si="36">SUM(I42:J43)</f>
        <v>831.9740550901638</v>
      </c>
      <c r="J44" s="214"/>
      <c r="K44" s="214">
        <f t="shared" ref="K44" si="37">SUM(K42:L43)</f>
        <v>833.70327928723782</v>
      </c>
      <c r="L44" s="214"/>
      <c r="M44" s="214">
        <f t="shared" ref="M44" si="38">SUM(M42:N43)</f>
        <v>843.45000904023414</v>
      </c>
      <c r="N44" s="214"/>
    </row>
    <row r="45" spans="2:17" ht="33" customHeight="1" thickTop="1" x14ac:dyDescent="0.35">
      <c r="B45" s="211"/>
      <c r="C45" s="19" t="s">
        <v>36</v>
      </c>
      <c r="D45" s="48"/>
      <c r="E45" s="218">
        <f>SUM(E42/E44)</f>
        <v>0.56513173921369386</v>
      </c>
      <c r="F45" s="218"/>
      <c r="G45" s="219">
        <f t="shared" ref="G45" si="39">SUM(G42/G44)</f>
        <v>0.48311061827028817</v>
      </c>
      <c r="H45" s="219"/>
      <c r="I45" s="219">
        <f t="shared" ref="I45" si="40">SUM(I42/I44)</f>
        <v>0.51298000296107216</v>
      </c>
      <c r="J45" s="219"/>
      <c r="K45" s="219">
        <f t="shared" ref="K45" si="41">SUM(K42/K44)</f>
        <v>0.48093422659083523</v>
      </c>
      <c r="L45" s="219"/>
      <c r="M45" s="219">
        <f t="shared" ref="M45" si="42">SUM(M42/M44)</f>
        <v>0.51172387088895444</v>
      </c>
      <c r="N45" s="219"/>
    </row>
    <row r="46" spans="2:17" ht="33" customHeight="1" thickBot="1" x14ac:dyDescent="0.4">
      <c r="B46" s="212"/>
      <c r="C46" s="18" t="s">
        <v>37</v>
      </c>
      <c r="D46" s="46"/>
      <c r="E46" s="215">
        <f>SUM(E43/E44)</f>
        <v>0.43486826078630614</v>
      </c>
      <c r="F46" s="215"/>
      <c r="G46" s="216">
        <f t="shared" ref="G46" si="43">SUM(G43/G44)</f>
        <v>0.51688938172971188</v>
      </c>
      <c r="H46" s="216"/>
      <c r="I46" s="216">
        <f t="shared" ref="I46" si="44">SUM(I43/I44)</f>
        <v>0.48701999703892779</v>
      </c>
      <c r="J46" s="216"/>
      <c r="K46" s="216">
        <f t="shared" ref="K46" si="45">SUM(K43/K44)</f>
        <v>0.51906577340916471</v>
      </c>
      <c r="L46" s="216"/>
      <c r="M46" s="216">
        <f t="shared" ref="M46" si="46">SUM(M43/M44)</f>
        <v>0.48827612911104551</v>
      </c>
      <c r="N46" s="216"/>
    </row>
    <row r="47" spans="2:17" ht="33" customHeight="1" thickTop="1" x14ac:dyDescent="0.35"/>
    <row r="48" spans="2:17" ht="33" customHeight="1" x14ac:dyDescent="0.35"/>
  </sheetData>
  <mergeCells count="179">
    <mergeCell ref="K42:L42"/>
    <mergeCell ref="M42:N42"/>
    <mergeCell ref="E43:F43"/>
    <mergeCell ref="G43:H43"/>
    <mergeCell ref="I43:J43"/>
    <mergeCell ref="K43:L43"/>
    <mergeCell ref="M43:N43"/>
    <mergeCell ref="K46:L46"/>
    <mergeCell ref="M46:N46"/>
    <mergeCell ref="E45:F45"/>
    <mergeCell ref="G45:H45"/>
    <mergeCell ref="I45:J45"/>
    <mergeCell ref="K45:L45"/>
    <mergeCell ref="M45:N45"/>
    <mergeCell ref="K44:L44"/>
    <mergeCell ref="M44:N44"/>
    <mergeCell ref="E42:F42"/>
    <mergeCell ref="B42:B46"/>
    <mergeCell ref="E40:F40"/>
    <mergeCell ref="G40:H40"/>
    <mergeCell ref="I40:J40"/>
    <mergeCell ref="E44:F44"/>
    <mergeCell ref="G44:H44"/>
    <mergeCell ref="I44:J44"/>
    <mergeCell ref="E46:F46"/>
    <mergeCell ref="G46:H46"/>
    <mergeCell ref="I46:J46"/>
    <mergeCell ref="G42:H42"/>
    <mergeCell ref="I42:J42"/>
    <mergeCell ref="K40:L40"/>
    <mergeCell ref="M40:N40"/>
    <mergeCell ref="J32:K32"/>
    <mergeCell ref="L32:M32"/>
    <mergeCell ref="N32:O32"/>
    <mergeCell ref="B34:B40"/>
    <mergeCell ref="D35:E35"/>
    <mergeCell ref="F35:G35"/>
    <mergeCell ref="H35:I35"/>
    <mergeCell ref="J35:K35"/>
    <mergeCell ref="L35:M35"/>
    <mergeCell ref="N35:O35"/>
    <mergeCell ref="D39:E39"/>
    <mergeCell ref="F39:G39"/>
    <mergeCell ref="H39:I39"/>
    <mergeCell ref="J39:K39"/>
    <mergeCell ref="L39:M39"/>
    <mergeCell ref="N39:O39"/>
    <mergeCell ref="D32:E32"/>
    <mergeCell ref="F32:G32"/>
    <mergeCell ref="H32:I32"/>
    <mergeCell ref="N20:O20"/>
    <mergeCell ref="N22:O22"/>
    <mergeCell ref="N25:O25"/>
    <mergeCell ref="N29:O29"/>
    <mergeCell ref="M30:N30"/>
    <mergeCell ref="B24:B30"/>
    <mergeCell ref="L25:M25"/>
    <mergeCell ref="L22:M22"/>
    <mergeCell ref="B13:B20"/>
    <mergeCell ref="D19:E19"/>
    <mergeCell ref="F19:G19"/>
    <mergeCell ref="H19:I19"/>
    <mergeCell ref="J19:K19"/>
    <mergeCell ref="L19:M19"/>
    <mergeCell ref="D20:E20"/>
    <mergeCell ref="F20:G20"/>
    <mergeCell ref="H20:I20"/>
    <mergeCell ref="J20:K20"/>
    <mergeCell ref="L20:M20"/>
    <mergeCell ref="E30:F30"/>
    <mergeCell ref="G30:H30"/>
    <mergeCell ref="I30:J30"/>
    <mergeCell ref="K30:L30"/>
    <mergeCell ref="D29:E29"/>
    <mergeCell ref="F29:G29"/>
    <mergeCell ref="H29:I29"/>
    <mergeCell ref="J29:K29"/>
    <mergeCell ref="L29:M29"/>
    <mergeCell ref="N2:O2"/>
    <mergeCell ref="N3:O3"/>
    <mergeCell ref="N4:O4"/>
    <mergeCell ref="N5:O5"/>
    <mergeCell ref="N7:O7"/>
    <mergeCell ref="D22:E22"/>
    <mergeCell ref="F22:G22"/>
    <mergeCell ref="H22:I22"/>
    <mergeCell ref="D25:E25"/>
    <mergeCell ref="F25:G25"/>
    <mergeCell ref="H25:I25"/>
    <mergeCell ref="J25:K25"/>
    <mergeCell ref="J22:K22"/>
    <mergeCell ref="N15:O15"/>
    <mergeCell ref="N16:O16"/>
    <mergeCell ref="N17:O17"/>
    <mergeCell ref="N18:O18"/>
    <mergeCell ref="N19:O19"/>
    <mergeCell ref="N8:O8"/>
    <mergeCell ref="N10:O10"/>
    <mergeCell ref="N11:O11"/>
    <mergeCell ref="N13:O13"/>
    <mergeCell ref="N14:O14"/>
    <mergeCell ref="N9:O9"/>
    <mergeCell ref="L3:M3"/>
    <mergeCell ref="D15:E15"/>
    <mergeCell ref="F15:G15"/>
    <mergeCell ref="H15:I15"/>
    <mergeCell ref="J15:K15"/>
    <mergeCell ref="L15:M15"/>
    <mergeCell ref="D2:E2"/>
    <mergeCell ref="F2:G2"/>
    <mergeCell ref="H2:I2"/>
    <mergeCell ref="J2:K2"/>
    <mergeCell ref="L2:M2"/>
    <mergeCell ref="L4:M4"/>
    <mergeCell ref="D5:E5"/>
    <mergeCell ref="F5:G5"/>
    <mergeCell ref="H5:I5"/>
    <mergeCell ref="J5:K5"/>
    <mergeCell ref="L5:M5"/>
    <mergeCell ref="L11:M11"/>
    <mergeCell ref="L7:M7"/>
    <mergeCell ref="L8:M8"/>
    <mergeCell ref="D13:E13"/>
    <mergeCell ref="F13:G13"/>
    <mergeCell ref="H13:I13"/>
    <mergeCell ref="J13:K13"/>
    <mergeCell ref="B3:B5"/>
    <mergeCell ref="D11:E11"/>
    <mergeCell ref="F11:G11"/>
    <mergeCell ref="H11:I11"/>
    <mergeCell ref="J11:K11"/>
    <mergeCell ref="D4:E4"/>
    <mergeCell ref="F4:G4"/>
    <mergeCell ref="H4:I4"/>
    <mergeCell ref="J4:K4"/>
    <mergeCell ref="D3:E3"/>
    <mergeCell ref="F3:G3"/>
    <mergeCell ref="H3:I3"/>
    <mergeCell ref="J3:K3"/>
    <mergeCell ref="J7:K7"/>
    <mergeCell ref="D8:E8"/>
    <mergeCell ref="F8:G8"/>
    <mergeCell ref="H8:I8"/>
    <mergeCell ref="J8:K8"/>
    <mergeCell ref="D10:E10"/>
    <mergeCell ref="F10:G10"/>
    <mergeCell ref="L13:M13"/>
    <mergeCell ref="D14:E14"/>
    <mergeCell ref="F14:G14"/>
    <mergeCell ref="H14:I14"/>
    <mergeCell ref="J14:K14"/>
    <mergeCell ref="L14:M14"/>
    <mergeCell ref="B7:B11"/>
    <mergeCell ref="D7:E7"/>
    <mergeCell ref="F7:G7"/>
    <mergeCell ref="H7:I7"/>
    <mergeCell ref="D9:E9"/>
    <mergeCell ref="F9:G9"/>
    <mergeCell ref="H9:I9"/>
    <mergeCell ref="J9:K9"/>
    <mergeCell ref="L9:M9"/>
    <mergeCell ref="H10:I10"/>
    <mergeCell ref="J10:K10"/>
    <mergeCell ref="L10:M10"/>
    <mergeCell ref="D18:E18"/>
    <mergeCell ref="F18:G18"/>
    <mergeCell ref="H18:I18"/>
    <mergeCell ref="J18:K18"/>
    <mergeCell ref="L18:M18"/>
    <mergeCell ref="D16:E16"/>
    <mergeCell ref="F16:G16"/>
    <mergeCell ref="H16:I16"/>
    <mergeCell ref="J16:K16"/>
    <mergeCell ref="L16:M16"/>
    <mergeCell ref="D17:E17"/>
    <mergeCell ref="F17:G17"/>
    <mergeCell ref="H17:I17"/>
    <mergeCell ref="J17:K17"/>
    <mergeCell ref="L17:M17"/>
  </mergeCells>
  <pageMargins left="0.7" right="0.7" top="0.75" bottom="0.75" header="0.3" footer="0.3"/>
  <pageSetup paperSize="9" orientation="portrait" r:id="rId1"/>
  <ignoredErrors>
    <ignoredError sqref="K34 M3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901058D149C14987EE7CC6CABD9357" ma:contentTypeVersion="10" ma:contentTypeDescription="Create a new document." ma:contentTypeScope="" ma:versionID="10d57ec11f320d9634fc4faef070037c">
  <xsd:schema xmlns:xsd="http://www.w3.org/2001/XMLSchema" xmlns:xs="http://www.w3.org/2001/XMLSchema" xmlns:p="http://schemas.microsoft.com/office/2006/metadata/properties" xmlns:ns2="2da05d4c-d30b-4835-9c25-258ad1854f35" targetNamespace="http://schemas.microsoft.com/office/2006/metadata/properties" ma:root="true" ma:fieldsID="bd4c9af12169b9353c59e27e7cbb576c" ns2:_="">
    <xsd:import namespace="2da05d4c-d30b-4835-9c25-258ad1854f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5d4c-d30b-4835-9c25-258ad1854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C91B3-4599-4BBC-80FD-F9A98C23458B}">
  <ds:schemaRefs>
    <ds:schemaRef ds:uri="http://schemas.microsoft.com/sharepoint/v3/contenttype/forms"/>
  </ds:schemaRefs>
</ds:datastoreItem>
</file>

<file path=customXml/itemProps2.xml><?xml version="1.0" encoding="utf-8"?>
<ds:datastoreItem xmlns:ds="http://schemas.openxmlformats.org/officeDocument/2006/customXml" ds:itemID="{41153311-9980-4E53-92BF-75B8BAFC9190}">
  <ds:schemaRefs>
    <ds:schemaRef ds:uri="2da05d4c-d30b-4835-9c25-258ad1854f35"/>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7FD15126-5DCE-4583-ACFD-86DFA412B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5d4c-d30b-4835-9c25-258ad1854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Tx Services Gas Year 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Bayliss, Dave A</dc:creator>
  <cp:keywords/>
  <dc:description/>
  <cp:lastModifiedBy>Bayliss, Dave A</cp:lastModifiedBy>
  <cp:revision/>
  <dcterms:created xsi:type="dcterms:W3CDTF">2020-05-22T09:43:45Z</dcterms:created>
  <dcterms:modified xsi:type="dcterms:W3CDTF">2021-08-12T12:41:02Z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0x01010084901058D149C14987EE7CC6CABD9357</vt:lpwstr>
  </property>
</Properties>
</file>